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orreoazcuammx-my.sharepoint.com/personal/aresda_correo_azc_uam_mx/Documents/uam/2023/ComisionPosgrados/LineamientosPosgrados/Ponderaciones/"/>
    </mc:Choice>
  </mc:AlternateContent>
  <xr:revisionPtr revIDLastSave="1" documentId="11_78B6BD1BA98BD582071B7BF61A114463A250822D" xr6:coauthVersionLast="47" xr6:coauthVersionMax="47" xr10:uidLastSave="{1780063F-E5E4-4CED-AF42-DB2B4752CD7E}"/>
  <bookViews>
    <workbookView xWindow="-110" yWindow="-110" windowWidth="19420" windowHeight="10300" activeTab="1" xr2:uid="{00000000-000D-0000-FFFF-FFFF00000000}"/>
  </bookViews>
  <sheets>
    <sheet name="Capítulos" sheetId="1" r:id="rId1"/>
    <sheet name="Indicador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X46" i="2"/>
  <c r="L3" i="2" l="1"/>
  <c r="L4" i="2"/>
  <c r="L15" i="2"/>
  <c r="L54" i="2"/>
  <c r="AB51" i="2" l="1"/>
  <c r="L51" i="2" s="1"/>
  <c r="AB52" i="2"/>
  <c r="L52" i="2" s="1"/>
  <c r="AB53" i="2"/>
  <c r="L53" i="2" s="1"/>
  <c r="AB50" i="2"/>
  <c r="L50" i="2" s="1"/>
  <c r="AB45" i="2"/>
  <c r="L45" i="2" s="1"/>
  <c r="AB48" i="2"/>
  <c r="L48" i="2" s="1"/>
  <c r="AB49" i="2"/>
  <c r="L49" i="2" s="1"/>
  <c r="E41" i="2"/>
  <c r="AB41" i="2" s="1"/>
  <c r="L41" i="2" s="1"/>
  <c r="AB40" i="2"/>
  <c r="L40" i="2" s="1"/>
  <c r="AB38" i="2"/>
  <c r="L38" i="2" s="1"/>
  <c r="AB39" i="2"/>
  <c r="L39" i="2" s="1"/>
  <c r="AB37" i="2"/>
  <c r="L37" i="2" s="1"/>
  <c r="AB36" i="2"/>
  <c r="L36" i="2" s="1"/>
  <c r="AB35" i="2"/>
  <c r="L35" i="2" s="1"/>
  <c r="AB34" i="2"/>
  <c r="L34" i="2" s="1"/>
  <c r="AB27" i="2"/>
  <c r="L27" i="2" s="1"/>
  <c r="AB28" i="2"/>
  <c r="L28" i="2" s="1"/>
  <c r="AB29" i="2"/>
  <c r="L29" i="2" s="1"/>
  <c r="AB30" i="2"/>
  <c r="L30" i="2" s="1"/>
  <c r="AB31" i="2"/>
  <c r="L31" i="2" s="1"/>
  <c r="AB32" i="2"/>
  <c r="L32" i="2" s="1"/>
  <c r="E33" i="2"/>
  <c r="AB33" i="2" s="1"/>
  <c r="L33" i="2" s="1"/>
  <c r="AB26" i="2"/>
  <c r="L26" i="2" s="1"/>
  <c r="AB23" i="2"/>
  <c r="L23" i="2" s="1"/>
  <c r="AB24" i="2"/>
  <c r="L24" i="2" s="1"/>
  <c r="AB25" i="2"/>
  <c r="L25" i="2" s="1"/>
  <c r="AB22" i="2"/>
  <c r="L22" i="2" s="1"/>
  <c r="AB21" i="2"/>
  <c r="L21" i="2" s="1"/>
  <c r="AB20" i="2"/>
  <c r="L20" i="2" s="1"/>
  <c r="AB19" i="2"/>
  <c r="L19" i="2" s="1"/>
  <c r="AB18" i="2"/>
  <c r="L18" i="2" s="1"/>
  <c r="AB17" i="2"/>
  <c r="F54" i="2"/>
  <c r="AB16" i="2"/>
  <c r="L16" i="2" s="1"/>
  <c r="AB14" i="2"/>
  <c r="L14" i="2" s="1"/>
  <c r="AB13" i="2"/>
  <c r="L13" i="2" s="1"/>
  <c r="AB12" i="2"/>
  <c r="L12" i="2" s="1"/>
  <c r="AB11" i="2"/>
  <c r="L11" i="2" s="1"/>
  <c r="E11" i="2"/>
  <c r="AB10" i="2"/>
  <c r="L10" i="2" s="1"/>
  <c r="AB9" i="2"/>
  <c r="L9" i="2" s="1"/>
  <c r="E8" i="2"/>
  <c r="AB8" i="2" s="1"/>
  <c r="L8" i="2" s="1"/>
  <c r="AB7" i="2"/>
  <c r="L7" i="2" s="1"/>
  <c r="AB6" i="2"/>
  <c r="L6" i="2" s="1"/>
  <c r="AB5" i="2"/>
  <c r="L5" i="2" s="1"/>
  <c r="AB2" i="2"/>
  <c r="L2" i="2" s="1"/>
  <c r="AC17" i="2" l="1"/>
  <c r="M17" i="2" s="1"/>
  <c r="L17" i="2"/>
  <c r="AC53" i="2"/>
  <c r="M53" i="2" s="1"/>
  <c r="AC33" i="2"/>
  <c r="M33" i="2" s="1"/>
  <c r="AC41" i="2"/>
  <c r="M41" i="2" s="1"/>
  <c r="AC16" i="2"/>
  <c r="M16" i="2" s="1"/>
  <c r="AC25" i="2"/>
  <c r="M25" i="2" s="1"/>
  <c r="AC36" i="2"/>
  <c r="M36" i="2" s="1"/>
  <c r="AC39" i="2"/>
  <c r="M39" i="2" s="1"/>
  <c r="S46" i="2"/>
  <c r="N46" i="2"/>
  <c r="E46" i="2" s="1"/>
  <c r="AB46" i="2" s="1"/>
  <c r="L46" i="2" s="1"/>
  <c r="N43" i="2"/>
  <c r="E43" i="2" s="1"/>
  <c r="AB43" i="2" s="1"/>
  <c r="L43" i="2" s="1"/>
  <c r="N47" i="2" l="1"/>
  <c r="E47" i="2" s="1"/>
  <c r="AB47" i="2" s="1"/>
  <c r="L47" i="2" s="1"/>
  <c r="N44" i="2"/>
  <c r="E44" i="2" s="1"/>
  <c r="AB44" i="2" s="1"/>
  <c r="L44" i="2" s="1"/>
  <c r="AC49" i="2" l="1"/>
  <c r="M49" i="2" s="1"/>
  <c r="N42" i="2"/>
  <c r="E42" i="2" s="1"/>
  <c r="AB42" i="2" s="1"/>
  <c r="AC42" i="2" l="1"/>
  <c r="L42" i="2"/>
  <c r="O7" i="2"/>
  <c r="M42" i="2" l="1"/>
  <c r="M54" i="2" s="1"/>
  <c r="AC54" i="2"/>
  <c r="G26" i="2"/>
  <c r="E4" i="1" l="1"/>
  <c r="E10" i="1" l="1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H16" i="2"/>
  <c r="H15" i="2"/>
  <c r="H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H4" i="2"/>
  <c r="H3" i="2"/>
  <c r="H2" i="2"/>
  <c r="G54" i="2" l="1"/>
  <c r="E11" i="1"/>
  <c r="E5" i="1" l="1"/>
  <c r="E6" i="1"/>
  <c r="E7" i="1"/>
  <c r="E8" i="1"/>
  <c r="E9" i="1"/>
  <c r="E3" i="1"/>
  <c r="D13" i="1" l="1"/>
  <c r="E13" i="1"/>
</calcChain>
</file>

<file path=xl/sharedStrings.xml><?xml version="1.0" encoding="utf-8"?>
<sst xmlns="http://schemas.openxmlformats.org/spreadsheetml/2006/main" count="187" uniqueCount="132">
  <si>
    <t>Id</t>
  </si>
  <si>
    <t>Nombre</t>
  </si>
  <si>
    <t>Planta académica</t>
  </si>
  <si>
    <t>Seguimiento de egresados</t>
  </si>
  <si>
    <t>Producción académica</t>
  </si>
  <si>
    <t>Alumnos</t>
  </si>
  <si>
    <t>Infraestructura</t>
  </si>
  <si>
    <t>Planes y programas de estudio</t>
  </si>
  <si>
    <t>Evaluación y fomento</t>
  </si>
  <si>
    <t>Proceso de enseñanza-aprendizaje</t>
  </si>
  <si>
    <t>Vinculación</t>
  </si>
  <si>
    <t>Difusión</t>
  </si>
  <si>
    <t>Objeto a medir</t>
  </si>
  <si>
    <t>Capítulo</t>
  </si>
  <si>
    <t>Texto</t>
  </si>
  <si>
    <t>El posgrado implementa algún mecanismo de estudio de seguimiento de egresados.</t>
  </si>
  <si>
    <t>Al menos el 60% de la investigación desarrollada deberá estar relacionada con las LGAC.</t>
  </si>
  <si>
    <t>Al menos el 80% de los productos de investigación, durante el periodo de evaluación, están relacionados con los proyectos de investigación aprobados por los consejos divisionales, por CONACyT u otro afín.</t>
  </si>
  <si>
    <t>Valor</t>
  </si>
  <si>
    <t>Ponderación</t>
  </si>
  <si>
    <t>El 100% de las ICR o tesis en desarrollo y concluidas en el periodo de evaluación deben estar relacionadas con alguna de las LGAC.</t>
  </si>
  <si>
    <t>Mecanismos de egresados</t>
  </si>
  <si>
    <t>Cant. Indicadores</t>
  </si>
  <si>
    <t>Productividad en investigación de la planta académica</t>
  </si>
  <si>
    <t>Proceso de selección, seguimiento de alumnos y eficiencia terminal</t>
  </si>
  <si>
    <t>Perfil, reconocimiento y habilitación de la planta académica</t>
  </si>
  <si>
    <t>Equipo, software e instalaciones</t>
  </si>
  <si>
    <t>Adecuaciones o modificaciones a planes y programas de estudio</t>
  </si>
  <si>
    <t>Pertenencia al SNP y fomento institucional</t>
  </si>
  <si>
    <t>Uso de TI en el proceso de enseñanza-aprendizaje</t>
  </si>
  <si>
    <t>Vinculación con otras instituciones</t>
  </si>
  <si>
    <t>Mecanismos de difusión</t>
  </si>
  <si>
    <t>El posgrado cuenta con al menos cuatro de los siguientes mecanismos de selección, pudiendo considerar algunos no enlistados:</t>
  </si>
  <si>
    <t>Maestría</t>
  </si>
  <si>
    <t>Doctorado</t>
  </si>
  <si>
    <t>Maestría y Doctorado</t>
  </si>
  <si>
    <t>Observación</t>
  </si>
  <si>
    <t>Existen indicadores exclusivos para Maestría y Doctorado</t>
  </si>
  <si>
    <t>Ponderación de Maestría</t>
  </si>
  <si>
    <t>Ponderación Doctorado</t>
  </si>
  <si>
    <t>El posgrado cuenta con software especializado vigente para el desarrollo de las ICR o Tesis.</t>
  </si>
  <si>
    <t>El posgrado pertenece al Sistema Nacional de Posgrados del CONACyT u otro afín.</t>
  </si>
  <si>
    <t>El 30% de los alumnos realiza algún tipo de actividad de vinculación.</t>
  </si>
  <si>
    <t>El posgrado debe realizar al menos 2 convenios o colaboraciones con instituciones a través de otros organismos nacionales e internacionales, durante el periodo de evaluación.</t>
  </si>
  <si>
    <t>Al menos 2 estudiantes de otras instituciones realizaron alguna estancia en el posgrado durante el periodo de evaluación.</t>
  </si>
  <si>
    <t>Al menos 3 medios de comunicación diferentes (electrónicos o impresos) son utilizados para difundir la información de los posgrados.</t>
  </si>
  <si>
    <t>Al menos 3 eventos académicos diferentes donde se difunde el posgrado durante el periodo de evaluación.</t>
  </si>
  <si>
    <t>El 100% de ICR o tesis concluidas son publicadas en el repositorio de la UAM durante el periodo de evaluación.</t>
  </si>
  <si>
    <t>Al menos 2 medios de difusión distintos se utilizan para la divulgación de ICR o tesis reconocidas en procesos internos o externos, durante el periodo de evaluación.</t>
  </si>
  <si>
    <t>Tipo Posgrado</t>
  </si>
  <si>
    <t>No. Indicador</t>
  </si>
  <si>
    <t>Total</t>
  </si>
  <si>
    <t>El 30% de las Tesis o ICR están asociadas a problemas nacionales.</t>
  </si>
  <si>
    <t>Existe un indicador exclusivo para Maestría</t>
  </si>
  <si>
    <t>Tabla I.a</t>
  </si>
  <si>
    <t>Al menos el 50% de la planta académica del posgrado tendrá algún reconocimiento externo otorgado por instituciones u organismos académicos (SNI, PRODEP, Academias, Sociedades, Redes temáticas, entre otras).</t>
  </si>
  <si>
    <t>El 100% de la planta académica cuenta con experiencia en la formación de profesionales a nivel posgrado.</t>
  </si>
  <si>
    <t>El 90% de los alumnos cumplen con un promedio mínimo de 8.0 en el nivel de estudios anterior.</t>
  </si>
  <si>
    <t>Al menos el 85% de la planta académica  que participa en un programa de doctorado, será de contratación de tiempo completo e indeterminado.</t>
  </si>
  <si>
    <t>El 75% de la planta académica que participa en un programa de maestría será de contratación de tiempo completo e indeterminado.</t>
  </si>
  <si>
    <r>
      <t>El comité de estudios del posgrado ha realizado la revisión o actualización de las LGAC (o su equivalente) durante los últimos 3 años naturales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y en su caso</t>
    </r>
    <r>
      <rPr>
        <sz val="11"/>
        <color theme="7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 xml:space="preserve"> actualizó el mapa curricular.</t>
    </r>
  </si>
  <si>
    <t>Al menos el 50% de la planta académica que participa en un programa de posgrado será egresada de posgrados de otras instituciones, cuando se orienten a actividades de investigación.</t>
  </si>
  <si>
    <t>Porcentaje de integrantes del Núcleo Básico que pertenecen al SNI.</t>
  </si>
  <si>
    <t>El número de productos de trabajo de investigación por integrantes del Núcleo Básico será al menos de tres durante el periodo de evaluación.</t>
  </si>
  <si>
    <t>Durante el período de evaluación, el número mínimo de ICR o Tesis dirigidas por cada integrante del Núcleo Básico es 1.</t>
  </si>
  <si>
    <t>: Al menos el 60% de la planta académica que participa en un programa de maestría, tendrá el grado de doctor y el resto tendrá el grado de maestría.</t>
  </si>
  <si>
    <t>El 100% de la planta académica que participa en un programa de doctorado tendrá el grado de doctor.</t>
  </si>
  <si>
    <t>Al menos el 80% de la planta académica contratada por tiempo completo e indeterminado tendrá la Beca de Apoyo a la Permanencia y la Beca al Reconocimiento de la Carrera Docente.</t>
  </si>
  <si>
    <t>El 100% de la planta académica del posgrado imparte al menos 12 horas –semana-trimestre acumuladas al año frente a grupo en UEAs de licenciatura en promedio en los últimos 3 años naturales.</t>
  </si>
  <si>
    <t>El 100% de la planta académica dirige o codirige simultáneamente un número máximo de 4 ICR para la maestría que está siendo evaluada.</t>
  </si>
  <si>
    <t>El 100% de la planta académica dirige o codirige simultáneamente un número máximo de 3 tesis para el doctorado que está siendo evaluado.</t>
  </si>
  <si>
    <t>Al menos el 60% de los productos de trabajo (investigación y difusión) generados por la planta académica y los estudiante del posgrado están relacionados con los PRONACES durante el periodo de evaluación.</t>
  </si>
  <si>
    <t>El 100% de los graduados durante el periodo de evaluación participaron en al menos un producto de trabajo, aceptado o publicado, en conjunto con al menos un integrante de la planta académica.</t>
  </si>
  <si>
    <t>El número de Departamentos de adscripción de los integrantes de la planta académica es de al menos 2 en el periodo de evaluación.</t>
  </si>
  <si>
    <t>Al menos el 30% de las publicaciones generadas por el total del alumnado y de la planta académica del posgrado es en coautoría con otras instituciones externas.</t>
  </si>
  <si>
    <r>
      <t xml:space="preserve">Se cumple con el número de integrantes del Núcleo Básico </t>
    </r>
    <r>
      <rPr>
        <sz val="11"/>
        <color theme="1"/>
        <rFont val="Calibri"/>
        <family val="2"/>
        <scheme val="minor"/>
      </rPr>
      <t>sea de al menos ocho integrantes para maestría, nueve integrantes para doctorado y doce para programas integrados o lo que establezca el Plan de Estudios del Programa.</t>
    </r>
  </si>
  <si>
    <r>
      <t>El 100% de las ICR y las tesis concluidas</t>
    </r>
    <r>
      <rPr>
        <sz val="11"/>
        <color theme="1"/>
        <rFont val="Calibri"/>
        <family val="2"/>
        <scheme val="minor"/>
      </rPr>
      <t xml:space="preserve"> a partir del año 2019 son verificadas mediante el uso de alguna herramienta para detectar el plagio.</t>
    </r>
  </si>
  <si>
    <r>
      <t xml:space="preserve">El 100% de las ICR y las tesis concluidas a partir del año 2019 son verificadas y cumplen con un porcentaje de similitud </t>
    </r>
    <r>
      <rPr>
        <sz val="11"/>
        <color theme="1"/>
        <rFont val="Calibri"/>
        <family val="2"/>
        <scheme val="minor"/>
      </rPr>
      <t>menor al 20%, sin considerar referencias, citas y glosarios.</t>
    </r>
  </si>
  <si>
    <r>
      <t xml:space="preserve">El 100% de los alumnos de posgrado cuentan con tutores </t>
    </r>
    <r>
      <rPr>
        <sz val="11"/>
        <color theme="1"/>
        <rFont val="Calibri"/>
        <family val="2"/>
        <scheme val="minor"/>
      </rPr>
      <t>o tutoras o directores o directoras responsables de su orientación académico/administrativa durante toda su trayectoria escolar.</t>
    </r>
  </si>
  <si>
    <r>
      <t xml:space="preserve">El 100% de los alumnos reciben al menos 9 asesorías de sus tutores </t>
    </r>
    <r>
      <rPr>
        <sz val="11"/>
        <color theme="1"/>
        <rFont val="Calibri"/>
        <family val="2"/>
        <scheme val="minor"/>
      </rPr>
      <t>o tutoras o directores o directoras por año natural.</t>
    </r>
  </si>
  <si>
    <r>
      <t xml:space="preserve">El 100% </t>
    </r>
    <r>
      <rPr>
        <sz val="11"/>
        <color theme="1"/>
        <rFont val="Calibri"/>
        <family val="2"/>
        <scheme val="minor"/>
      </rPr>
      <t>del alumnado de posgrado cuentan con un Comité Tutorial o una figura equivalente.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</si>
  <si>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del programa obtienen el grado sin tomar en cuenta el tiempo (Tasa de graduación).</t>
    </r>
  </si>
  <si>
    <r>
      <t xml:space="preserve">Al menos el 50% </t>
    </r>
    <r>
      <rPr>
        <sz val="11"/>
        <color theme="1"/>
        <rFont val="Calibri"/>
        <family val="2"/>
        <scheme val="minor"/>
      </rPr>
      <t>del alumnado graduados del programa en el periodo de evaluación obtienen el grado en el tiempo establecido en el plan de estudios más 12 meses de margen.</t>
    </r>
  </si>
  <si>
    <r>
      <rPr>
        <sz val="11"/>
        <color theme="1"/>
        <rFont val="Calibri"/>
        <family val="2"/>
        <scheme val="minor"/>
      </rPr>
      <t>El posgrado cuenta con soporte de laboratorios, aulas de cómputo o talleres asociados a las áreas de investigación o a los departamentos de la DCBI donde se desarrollan ICR o tesis.</t>
    </r>
  </si>
  <si>
    <r>
      <t xml:space="preserve">El posgrado cuenta con instalaciones adecuadas para el cumplimiento de sus objetivos </t>
    </r>
    <r>
      <rPr>
        <sz val="11"/>
        <color theme="1"/>
        <rFont val="Calibri"/>
        <family val="2"/>
        <scheme val="minor"/>
      </rPr>
      <t>tales como aulas de clase, espacios de estudio y áreas administrativas.</t>
    </r>
  </si>
  <si>
    <r>
      <t xml:space="preserve">El número de años transcurridos desde la última adecuación al plan de estudios </t>
    </r>
    <r>
      <rPr>
        <sz val="11"/>
        <color theme="1"/>
        <rFont val="Calibri"/>
        <family val="2"/>
        <scheme val="minor"/>
      </rPr>
      <t xml:space="preserve">no es mayor a 3 años o mayor a 5 años en el caso de modificaciones. </t>
    </r>
  </si>
  <si>
    <r>
      <t xml:space="preserve">El posgrado cuenta con mecanismos de fomento institucional </t>
    </r>
    <r>
      <rPr>
        <sz val="11"/>
        <color theme="1"/>
        <rFont val="Calibri"/>
        <family val="2"/>
        <scheme val="minor"/>
      </rPr>
      <t>(solo aplicable para posgrados que no pertenezcan al SNP).</t>
    </r>
  </si>
  <si>
    <r>
      <t xml:space="preserve">Al menos el 50% de los programas de estudio </t>
    </r>
    <r>
      <rPr>
        <sz val="11"/>
        <color theme="1"/>
        <rFont val="Calibri"/>
        <family val="2"/>
        <scheme val="minor"/>
      </rPr>
      <t>(UEA obligatorias) contemplan el uso de Tecnologías de la Información y Comunicación en el proceso de enseñanza-aprendizaje.</t>
    </r>
  </si>
  <si>
    <r>
      <t xml:space="preserve">El 50% de </t>
    </r>
    <r>
      <rPr>
        <sz val="11"/>
        <color theme="1"/>
        <rFont val="Calibri"/>
        <family val="2"/>
        <scheme val="minor"/>
      </rPr>
      <t>las profesoras y profesores realiza algún tipo de actividad de vinculación.</t>
    </r>
  </si>
  <si>
    <r>
      <t xml:space="preserve">El 50% de los </t>
    </r>
    <r>
      <rPr>
        <sz val="11"/>
        <color theme="1"/>
        <rFont val="Calibri"/>
        <family val="2"/>
        <scheme val="minor"/>
      </rPr>
      <t>alumnado egresado del posgrado participó en un programa de movilidad durante el periodo de evaluación.</t>
    </r>
  </si>
  <si>
    <t>10 del núcleo básico</t>
  </si>
  <si>
    <t>3 Asociados</t>
  </si>
  <si>
    <t>Cumple</t>
  </si>
  <si>
    <t xml:space="preserve">Los posgrados deben de mostrar evidencia de tesis o ICR con dirección externa al Núcleo Básico. </t>
  </si>
  <si>
    <t>Columna1</t>
  </si>
  <si>
    <t>El 90% de los alumnos cumple el requisito</t>
  </si>
  <si>
    <t>(Examen de admision (aplica), Curso propedeutico (No hay), Antecedentes Academicos (aplica), Acreditación del Idioma Inglés (Aplica), Opinion de los alumnos que fueron asesorados por algun profesor del núcleo básico)</t>
  </si>
  <si>
    <t>No hay comité tutorial, pero si hay un comité de estudios que cumple las funciones.</t>
  </si>
  <si>
    <t>Laboratorio de Internet de las Cosas y Tecnología del Lenguaje,  Laboratorio de Robotica y Visión por computadora, Laboratorio de teletrafico y comunicaciones ópticas, Laboratorio de Multimedia</t>
  </si>
  <si>
    <t>Laboratorio de la MCC</t>
  </si>
  <si>
    <t>Software Libre (Python, Linux, Protég, Gretl, Matlab, Softwares institucionales vigentes (Microsoft Office 365 y Adobe)</t>
  </si>
  <si>
    <t>Última adecuación aprobada en la sesión del colegio academico (6 de junio de 2019).</t>
  </si>
  <si>
    <t>No se han presentado modificaciones, se continua trabajando en ellas.</t>
  </si>
  <si>
    <t>Todas las LGAC concluyó su periodo de revisión el 1 de mayo de 2021 (Documento: Autoevaluación de la MCC 2021).</t>
  </si>
  <si>
    <t>De hecho a 3 (Sistemas, Electronica y Ciencias Básicas).</t>
  </si>
  <si>
    <t>Si, al SNP a partir del 13 de abril del 2022</t>
  </si>
  <si>
    <t>No aplica al pertenecer al SNP</t>
  </si>
  <si>
    <t>Algunas materias no cumplen este criterio porque no lo tienen definido en su plan de estudios</t>
  </si>
  <si>
    <t>11 de 13 profesores cumplen el requisito</t>
  </si>
  <si>
    <t>Se cumple con el mínimo de 2</t>
  </si>
  <si>
    <t>8 de 15 alumnos participaron en algun congreso o evento.</t>
  </si>
  <si>
    <t>3 alumnos (Colombia, Chihuahua y Alemania)</t>
  </si>
  <si>
    <t>Sólo en dos eventos</t>
  </si>
  <si>
    <t xml:space="preserve"> </t>
  </si>
  <si>
    <t>Debe de ser por artículo</t>
  </si>
  <si>
    <t>Se tienen que considerar únicamente los trimestres 17-I, 17-O, 18-I, 18-O, 19-I y 19-P (tomando en cuenta estos trimestres 52.78% la tasa de egreso. Mientras que la tasa de eficiencia terminal es de 44.45%)</t>
  </si>
  <si>
    <r>
      <t xml:space="preserve">El 80% de la planta académica que participa en un programa de posgrado, tendrá una formación </t>
    </r>
    <r>
      <rPr>
        <sz val="11"/>
        <rFont val="Calibri"/>
        <family val="2"/>
        <scheme val="minor"/>
      </rPr>
      <t xml:space="preserve">afín </t>
    </r>
    <r>
      <rPr>
        <sz val="11"/>
        <color theme="1"/>
        <rFont val="Calibri"/>
        <family val="2"/>
        <scheme val="minor"/>
      </rPr>
      <t>a la disciplina y a los requerimientos del programa.</t>
    </r>
  </si>
  <si>
    <t>Incluyendo a todos los estudiantes (graduados, no graduados y no vigentes)</t>
  </si>
  <si>
    <t>En base a la página 23 del documento "Autoevaluación de la MCC 2021".</t>
  </si>
  <si>
    <t>17-I (50%), 17-O (50%), 18-I (50%), 18-O (67%), 19-I (0%) y 19-P (50%)</t>
  </si>
  <si>
    <t>17-I (50%), 17-O (50%), 18-I (50%), 18-O (67%), 19-I (0%) y 19-P (100%)</t>
  </si>
  <si>
    <t>52.78% sin tomar en cuenta el tiempo.</t>
  </si>
  <si>
    <t>44.45%, por lo tanto no se cumple.</t>
  </si>
  <si>
    <t>En los casos en lo que el plan de estudios no menciona el comité tutoral debe de ponerse 100%</t>
  </si>
  <si>
    <t>Producto ponderado</t>
  </si>
  <si>
    <t>Calif.</t>
  </si>
  <si>
    <t>Si se toma en cuenta que el Dr. Leonardo Daniel es de la UAM Iztapalapa</t>
  </si>
  <si>
    <t>Producto Ponderado</t>
  </si>
  <si>
    <t>Sumas parciales</t>
  </si>
  <si>
    <t>Se revisan los trabajos publicados por las revistas externas (como requisito).</t>
  </si>
  <si>
    <t>Teniendo en cuenta que la UAM-I no es externa:</t>
  </si>
  <si>
    <t>Teniendo en cuenta que la UAM-I es externa: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</si>
</sst>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top"/>
    </xf>
    <xf numFmtId="0" fontId="0" fillId="0" borderId="1" xfId="1" applyFont="1" applyFill="1"/>
    <xf numFmtId="9" fontId="0" fillId="0" borderId="0" xfId="0" applyNumberFormat="1" applyAlignment="1">
      <alignment vertical="top"/>
    </xf>
    <xf numFmtId="9" fontId="0" fillId="0" borderId="0" xfId="2" applyFont="1" applyAlignment="1">
      <alignment vertical="top"/>
    </xf>
    <xf numFmtId="0" fontId="0" fillId="3" borderId="0" xfId="0" applyFill="1"/>
    <xf numFmtId="2" fontId="0" fillId="0" borderId="0" xfId="0" applyNumberFormat="1"/>
    <xf numFmtId="1" fontId="0" fillId="0" borderId="0" xfId="0" applyNumberFormat="1"/>
    <xf numFmtId="0" fontId="0" fillId="4" borderId="0" xfId="0" applyFill="1"/>
    <xf numFmtId="2" fontId="0" fillId="4" borderId="0" xfId="0" applyNumberFormat="1" applyFill="1"/>
    <xf numFmtId="2" fontId="0" fillId="5" borderId="0" xfId="0" applyNumberFormat="1" applyFill="1"/>
    <xf numFmtId="10" fontId="0" fillId="0" borderId="0" xfId="0" applyNumberFormat="1" applyAlignment="1">
      <alignment vertical="top"/>
    </xf>
    <xf numFmtId="2" fontId="0" fillId="0" borderId="1" xfId="1" applyNumberFormat="1" applyFont="1" applyFill="1"/>
    <xf numFmtId="0" fontId="0" fillId="6" borderId="2" xfId="0" applyFill="1" applyBorder="1"/>
    <xf numFmtId="0" fontId="0" fillId="0" borderId="2" xfId="0" applyBorder="1"/>
    <xf numFmtId="9" fontId="0" fillId="6" borderId="2" xfId="0" applyNumberFormat="1" applyFill="1" applyBorder="1"/>
    <xf numFmtId="0" fontId="5" fillId="3" borderId="0" xfId="0" applyFont="1" applyFill="1"/>
    <xf numFmtId="2" fontId="5" fillId="3" borderId="0" xfId="0" applyNumberFormat="1" applyFont="1" applyFill="1"/>
    <xf numFmtId="10" fontId="0" fillId="0" borderId="0" xfId="2" applyNumberFormat="1" applyFont="1" applyFill="1" applyAlignment="1">
      <alignment vertical="top"/>
    </xf>
  </cellXfs>
  <cellStyles count="3">
    <cellStyle name="Normal" xfId="0" builtinId="0"/>
    <cellStyle name="Notas" xfId="1" builtinId="10"/>
    <cellStyle name="Porcentaje" xfId="2" builtinId="5"/>
  </cellStyles>
  <dxfs count="33"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Capitulos" displayName="Capitulos" ref="A1:F11" totalsRowShown="0" headerRowDxfId="32" dataDxfId="31">
  <autoFilter ref="A1:F11" xr:uid="{00000000-0009-0000-0100-000002000000}"/>
  <tableColumns count="6">
    <tableColumn id="1" xr3:uid="{00000000-0010-0000-0000-000001000000}" name="Id" dataDxfId="30"/>
    <tableColumn id="2" xr3:uid="{00000000-0010-0000-0000-000002000000}" name="Nombre" dataDxfId="29"/>
    <tableColumn id="3" xr3:uid="{00000000-0010-0000-0000-000003000000}" name="Objeto a medir" dataDxfId="28"/>
    <tableColumn id="4" xr3:uid="{00000000-0010-0000-0000-000004000000}" name="Ponderación" dataDxfId="27"/>
    <tableColumn id="5" xr3:uid="{00000000-0010-0000-0000-000005000000}" name="Cant. Indicadores" dataDxfId="26">
      <calculatedColumnFormula>COUNTIF(Indicadores[[#All],[Capítulo]],Capitulos[[#This Row],[Id]])</calculatedColumnFormula>
    </tableColumn>
    <tableColumn id="6" xr3:uid="{00000000-0010-0000-0000-000006000000}" name="Observación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Indicadores" displayName="Indicadores" ref="A1:N55" totalsRowCount="1" headerRowDxfId="24">
  <autoFilter ref="A1:N54" xr:uid="{00000000-0009-0000-0100-000001000000}">
    <filterColumn colId="9">
      <filters>
        <filter val="Maestría"/>
        <filter val="Maestría y Doctorado"/>
      </filters>
    </filterColumn>
  </autoFilter>
  <tableColumns count="14">
    <tableColumn id="1" xr3:uid="{00000000-0010-0000-0100-000001000000}" name="Id" dataDxfId="23" totalsRowDxfId="22"/>
    <tableColumn id="2" xr3:uid="{00000000-0010-0000-0100-000002000000}" name="Capítulo" dataDxfId="21" totalsRowDxfId="20"/>
    <tableColumn id="3" xr3:uid="{00000000-0010-0000-0100-000003000000}" name="No. Indicador" dataDxfId="19" totalsRowDxfId="18"/>
    <tableColumn id="4" xr3:uid="{00000000-0010-0000-0100-000004000000}" name="Texto" dataDxfId="17" totalsRowDxfId="16"/>
    <tableColumn id="5" xr3:uid="{00000000-0010-0000-0100-000005000000}" name="Valor" dataDxfId="15" totalsRowDxfId="14"/>
    <tableColumn id="6" xr3:uid="{00000000-0010-0000-0100-000006000000}" name="Ponderación de Maestría" dataDxfId="13" totalsRowDxfId="12"/>
    <tableColumn id="8" xr3:uid="{00000000-0010-0000-0100-000008000000}" name="Ponderación Doctorado" dataDxfId="11" totalsRowDxfId="10"/>
    <tableColumn id="11" xr3:uid="{00000000-0010-0000-0100-00000B000000}" name="Maestría" dataDxfId="9" totalsRowDxfId="8"/>
    <tableColumn id="12" xr3:uid="{00000000-0010-0000-0100-00000C000000}" name="Doctorado" dataDxfId="7" totalsRowDxfId="6">
      <calculatedColumnFormula>IF(ISBLANK(#REF!),"",NOT(EXACT(#REF!,#REF!)))</calculatedColumnFormula>
    </tableColumn>
    <tableColumn id="7" xr3:uid="{00000000-0010-0000-0100-000007000000}" name="Tipo Posgrado" dataDxfId="5" totalsRowDxfId="4"/>
    <tableColumn id="9" xr3:uid="{00000000-0010-0000-0100-000009000000}" name="Observación" dataDxfId="3"/>
    <tableColumn id="13" xr3:uid="{00000000-0010-0000-0100-00000D000000}" name="Producto Ponderado" dataDxfId="2">
      <calculatedColumnFormula>AB2</calculatedColumnFormula>
    </tableColumn>
    <tableColumn id="14" xr3:uid="{00000000-0010-0000-0100-00000E000000}" name="Sumas parciales" dataDxfId="1">
      <calculatedColumnFormula>AC2</calculatedColumnFormula>
    </tableColumn>
    <tableColumn id="10" xr3:uid="{00000000-0010-0000-0100-00000A000000}" name="Columna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opLeftCell="C7" zoomScale="145" zoomScaleNormal="145" workbookViewId="0">
      <selection activeCell="C14" sqref="C14"/>
    </sheetView>
  </sheetViews>
  <sheetFormatPr baseColWidth="10" defaultRowHeight="14.5" x14ac:dyDescent="0.35"/>
  <cols>
    <col min="1" max="1" width="4.81640625" customWidth="1"/>
    <col min="2" max="2" width="32.26953125" bestFit="1" customWidth="1"/>
    <col min="3" max="3" width="40.7265625" style="1" customWidth="1"/>
    <col min="4" max="4" width="14.453125" bestFit="1" customWidth="1"/>
    <col min="5" max="5" width="16.54296875" customWidth="1"/>
    <col min="6" max="6" width="39.453125" bestFit="1" customWidth="1"/>
  </cols>
  <sheetData>
    <row r="1" spans="1:6" x14ac:dyDescent="0.35">
      <c r="A1" s="2" t="s">
        <v>0</v>
      </c>
      <c r="B1" s="2" t="s">
        <v>1</v>
      </c>
      <c r="C1" s="3" t="s">
        <v>12</v>
      </c>
      <c r="D1" s="2" t="s">
        <v>19</v>
      </c>
      <c r="E1" s="2" t="s">
        <v>22</v>
      </c>
      <c r="F1" s="2" t="s">
        <v>36</v>
      </c>
    </row>
    <row r="2" spans="1:6" ht="29" x14ac:dyDescent="0.35">
      <c r="A2" s="2">
        <v>1</v>
      </c>
      <c r="B2" s="2" t="s">
        <v>2</v>
      </c>
      <c r="C2" s="3" t="s">
        <v>25</v>
      </c>
      <c r="D2" s="4">
        <v>22</v>
      </c>
      <c r="E2" s="4">
        <f>COUNTIF(Indicadores[[#All],[Capítulo]],Capitulos[[#This Row],[Id]])</f>
        <v>15</v>
      </c>
      <c r="F2" s="3" t="s">
        <v>37</v>
      </c>
    </row>
    <row r="3" spans="1:6" x14ac:dyDescent="0.35">
      <c r="A3" s="2">
        <v>2</v>
      </c>
      <c r="B3" s="2" t="s">
        <v>3</v>
      </c>
      <c r="C3" s="3" t="s">
        <v>21</v>
      </c>
      <c r="D3" s="4">
        <v>5</v>
      </c>
      <c r="E3" s="4">
        <f>COUNTIF(Indicadores[[#All],[Capítulo]],Capitulos[[#This Row],[Id]])</f>
        <v>1</v>
      </c>
      <c r="F3" s="2"/>
    </row>
    <row r="4" spans="1:6" ht="29" x14ac:dyDescent="0.35">
      <c r="A4" s="2">
        <v>3</v>
      </c>
      <c r="B4" s="2" t="s">
        <v>4</v>
      </c>
      <c r="C4" s="3" t="s">
        <v>23</v>
      </c>
      <c r="D4" s="4">
        <v>15</v>
      </c>
      <c r="E4" s="4">
        <f>COUNTIF(Indicadores[[#All],[Capítulo]],Capitulos[[#This Row],[Id]])</f>
        <v>8</v>
      </c>
      <c r="F4" s="2"/>
    </row>
    <row r="5" spans="1:6" ht="29" x14ac:dyDescent="0.35">
      <c r="A5" s="2">
        <v>4</v>
      </c>
      <c r="B5" s="2" t="s">
        <v>5</v>
      </c>
      <c r="C5" s="3" t="s">
        <v>24</v>
      </c>
      <c r="D5" s="4">
        <v>15</v>
      </c>
      <c r="E5" s="4">
        <f>COUNTIF(Indicadores[[#All],[Capítulo]],Capitulos[[#This Row],[Id]])</f>
        <v>8</v>
      </c>
      <c r="F5" s="2"/>
    </row>
    <row r="6" spans="1:6" x14ac:dyDescent="0.35">
      <c r="A6" s="2">
        <v>5</v>
      </c>
      <c r="B6" s="2" t="s">
        <v>6</v>
      </c>
      <c r="C6" s="3" t="s">
        <v>26</v>
      </c>
      <c r="D6" s="4">
        <v>5</v>
      </c>
      <c r="E6" s="4">
        <f>COUNTIF(Indicadores[[#All],[Capítulo]],Capitulos[[#This Row],[Id]])</f>
        <v>3</v>
      </c>
      <c r="F6" s="2"/>
    </row>
    <row r="7" spans="1:6" ht="29" x14ac:dyDescent="0.35">
      <c r="A7" s="2">
        <v>6</v>
      </c>
      <c r="B7" s="2" t="s">
        <v>7</v>
      </c>
      <c r="C7" s="3" t="s">
        <v>27</v>
      </c>
      <c r="D7" s="4">
        <v>8</v>
      </c>
      <c r="E7" s="4">
        <f>COUNTIF(Indicadores[[#All],[Capítulo]],Capitulos[[#This Row],[Id]])</f>
        <v>3</v>
      </c>
      <c r="F7" s="2"/>
    </row>
    <row r="8" spans="1:6" x14ac:dyDescent="0.35">
      <c r="A8" s="2">
        <v>7</v>
      </c>
      <c r="B8" s="2" t="s">
        <v>8</v>
      </c>
      <c r="C8" s="3" t="s">
        <v>28</v>
      </c>
      <c r="D8" s="4">
        <v>10</v>
      </c>
      <c r="E8" s="4">
        <f>COUNTIF(Indicadores[[#All],[Capítulo]],Capitulos[[#This Row],[Id]])</f>
        <v>2</v>
      </c>
      <c r="F8" s="2"/>
    </row>
    <row r="9" spans="1:6" ht="29" x14ac:dyDescent="0.35">
      <c r="A9" s="2">
        <v>8</v>
      </c>
      <c r="B9" s="2" t="s">
        <v>9</v>
      </c>
      <c r="C9" s="3" t="s">
        <v>29</v>
      </c>
      <c r="D9" s="4">
        <v>5</v>
      </c>
      <c r="E9" s="4">
        <f>COUNTIF(Indicadores[[#All],[Capítulo]],Capitulos[[#This Row],[Id]])</f>
        <v>1</v>
      </c>
      <c r="F9" s="2"/>
    </row>
    <row r="10" spans="1:6" x14ac:dyDescent="0.35">
      <c r="A10" s="2">
        <v>9</v>
      </c>
      <c r="B10" s="2" t="s">
        <v>10</v>
      </c>
      <c r="C10" s="3" t="s">
        <v>30</v>
      </c>
      <c r="D10" s="4">
        <v>10</v>
      </c>
      <c r="E10" s="4">
        <f>COUNTIF(Indicadores[[#All],[Capítulo]],Capitulos[[#This Row],[Id]])</f>
        <v>7</v>
      </c>
      <c r="F10" s="2" t="s">
        <v>53</v>
      </c>
    </row>
    <row r="11" spans="1:6" x14ac:dyDescent="0.35">
      <c r="A11" s="2">
        <v>10</v>
      </c>
      <c r="B11" s="2" t="s">
        <v>11</v>
      </c>
      <c r="C11" s="3" t="s">
        <v>31</v>
      </c>
      <c r="D11" s="4">
        <v>5</v>
      </c>
      <c r="E11" s="4">
        <f>COUNTIF(Indicadores[[#All],[Capítulo]],Capitulos[[#This Row],[Id]])</f>
        <v>4</v>
      </c>
      <c r="F11" s="2"/>
    </row>
    <row r="13" spans="1:6" x14ac:dyDescent="0.35">
      <c r="C13" s="9" t="s">
        <v>51</v>
      </c>
      <c r="D13" s="8">
        <f>SUM(Capitulos[Ponderación])</f>
        <v>100</v>
      </c>
      <c r="E13" s="8">
        <f>SUM(Capitulos[Cant. Indicadores])</f>
        <v>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57"/>
  <sheetViews>
    <sheetView tabSelected="1" topLeftCell="D1" zoomScaleNormal="100" workbookViewId="0">
      <selection activeCell="M43" sqref="M43"/>
    </sheetView>
  </sheetViews>
  <sheetFormatPr baseColWidth="10" defaultRowHeight="14.5" x14ac:dyDescent="0.35"/>
  <cols>
    <col min="1" max="1" width="5.7265625" style="4" customWidth="1"/>
    <col min="2" max="2" width="10.1796875" style="4" customWidth="1"/>
    <col min="3" max="3" width="13.26953125" style="4" customWidth="1"/>
    <col min="4" max="4" width="86.7265625" style="3" customWidth="1"/>
    <col min="5" max="5" width="15.7265625" style="5" customWidth="1"/>
    <col min="6" max="7" width="14.7265625" style="5" customWidth="1"/>
    <col min="8" max="9" width="14.7265625" style="5" hidden="1" customWidth="1"/>
    <col min="10" max="10" width="12.7265625" style="6" customWidth="1"/>
    <col min="11" max="11" width="18.54296875" bestFit="1" customWidth="1"/>
    <col min="12" max="13" width="18.54296875" customWidth="1"/>
  </cols>
  <sheetData>
    <row r="1" spans="1:29" s="6" customFormat="1" ht="30.75" customHeight="1" x14ac:dyDescent="0.35">
      <c r="A1" s="6" t="s">
        <v>0</v>
      </c>
      <c r="B1" s="6" t="s">
        <v>13</v>
      </c>
      <c r="C1" s="6" t="s">
        <v>50</v>
      </c>
      <c r="D1" s="6" t="s">
        <v>14</v>
      </c>
      <c r="E1" s="6" t="s">
        <v>18</v>
      </c>
      <c r="F1" s="6" t="s">
        <v>38</v>
      </c>
      <c r="G1" s="6" t="s">
        <v>39</v>
      </c>
      <c r="H1" s="6" t="s">
        <v>33</v>
      </c>
      <c r="I1" s="6" t="s">
        <v>34</v>
      </c>
      <c r="J1" s="6" t="s">
        <v>49</v>
      </c>
      <c r="K1" s="6" t="s">
        <v>36</v>
      </c>
      <c r="L1" s="6" t="s">
        <v>127</v>
      </c>
      <c r="M1" s="6" t="s">
        <v>128</v>
      </c>
      <c r="N1" s="6" t="s">
        <v>94</v>
      </c>
      <c r="AB1" s="6" t="s">
        <v>124</v>
      </c>
    </row>
    <row r="2" spans="1:29" ht="29" x14ac:dyDescent="0.35">
      <c r="A2" s="4">
        <v>1</v>
      </c>
      <c r="B2" s="4">
        <v>1</v>
      </c>
      <c r="C2" s="4">
        <v>1</v>
      </c>
      <c r="D2" s="3" t="s">
        <v>65</v>
      </c>
      <c r="E2" s="12">
        <v>1</v>
      </c>
      <c r="F2" s="5">
        <v>8</v>
      </c>
      <c r="H2" s="5" t="e">
        <f>IF(ISBLANK(#REF!),"",NOT(EXACT(#REF!,#REF!)))</f>
        <v>#REF!</v>
      </c>
      <c r="I2" s="5" t="e">
        <f>IF(ISBLANK(#REF!),"",NOT(EXACT(#REF!,#REF!)))</f>
        <v>#REF!</v>
      </c>
      <c r="J2" s="6" t="s">
        <v>33</v>
      </c>
      <c r="K2" s="5" t="s">
        <v>54</v>
      </c>
      <c r="L2" s="5">
        <f t="shared" ref="L2:L33" si="0">AB2</f>
        <v>8</v>
      </c>
      <c r="M2" s="5"/>
      <c r="O2" t="s">
        <v>90</v>
      </c>
      <c r="Q2" t="s">
        <v>91</v>
      </c>
      <c r="S2" t="s">
        <v>92</v>
      </c>
      <c r="AB2" s="17">
        <f>Indicadores[[#This Row],[Valor]]*Indicadores[[#This Row],[Ponderación de Maestría]]</f>
        <v>8</v>
      </c>
    </row>
    <row r="3" spans="1:29" ht="29" hidden="1" x14ac:dyDescent="0.35">
      <c r="A3" s="4">
        <v>2</v>
      </c>
      <c r="B3" s="4">
        <v>1</v>
      </c>
      <c r="C3" s="4">
        <v>2</v>
      </c>
      <c r="D3" s="3" t="s">
        <v>66</v>
      </c>
      <c r="E3" s="12" t="s">
        <v>113</v>
      </c>
      <c r="G3" s="5">
        <v>8</v>
      </c>
      <c r="H3" s="5" t="e">
        <f>IF(ISBLANK(#REF!),"",NOT(EXACT(#REF!,#REF!)))</f>
        <v>#REF!</v>
      </c>
      <c r="I3" s="5" t="e">
        <f>IF(ISBLANK(#REF!),"",NOT(EXACT(#REF!,#REF!)))</f>
        <v>#REF!</v>
      </c>
      <c r="J3" s="6" t="s">
        <v>34</v>
      </c>
      <c r="K3" s="5" t="s">
        <v>54</v>
      </c>
      <c r="L3" s="5">
        <f t="shared" si="0"/>
        <v>0</v>
      </c>
      <c r="M3" s="5"/>
      <c r="AB3" s="17"/>
    </row>
    <row r="4" spans="1:29" ht="29" hidden="1" x14ac:dyDescent="0.35">
      <c r="A4" s="4">
        <v>3</v>
      </c>
      <c r="B4" s="4">
        <v>1</v>
      </c>
      <c r="C4" s="4">
        <v>3</v>
      </c>
      <c r="D4" s="3" t="s">
        <v>58</v>
      </c>
      <c r="E4" s="12" t="s">
        <v>113</v>
      </c>
      <c r="G4" s="5">
        <v>8</v>
      </c>
      <c r="H4" s="5" t="e">
        <f>IF(ISBLANK(#REF!),"",NOT(EXACT(#REF!,#REF!)))</f>
        <v>#REF!</v>
      </c>
      <c r="I4" s="5" t="e">
        <f>IF(ISBLANK(#REF!),"",NOT(EXACT(#REF!,#REF!)))</f>
        <v>#REF!</v>
      </c>
      <c r="J4" s="6" t="s">
        <v>34</v>
      </c>
      <c r="K4" s="5"/>
      <c r="L4" s="5">
        <f t="shared" si="0"/>
        <v>0</v>
      </c>
      <c r="M4" s="5"/>
      <c r="AB4" s="17"/>
    </row>
    <row r="5" spans="1:29" ht="29" x14ac:dyDescent="0.35">
      <c r="A5" s="4">
        <v>4</v>
      </c>
      <c r="B5" s="4">
        <v>1</v>
      </c>
      <c r="C5" s="4">
        <v>4</v>
      </c>
      <c r="D5" s="3" t="s">
        <v>59</v>
      </c>
      <c r="E5" s="12">
        <v>1</v>
      </c>
      <c r="F5" s="5">
        <v>8</v>
      </c>
      <c r="H5" s="5" t="e">
        <f>IF(ISBLANK(#REF!),"",NOT(EXACT(#REF!,#REF!)))</f>
        <v>#REF!</v>
      </c>
      <c r="I5" s="5" t="e">
        <f>IF(ISBLANK(#REF!),"",NOT(EXACT(#REF!,#REF!)))</f>
        <v>#REF!</v>
      </c>
      <c r="J5" s="6" t="s">
        <v>33</v>
      </c>
      <c r="K5" s="5"/>
      <c r="L5" s="5">
        <f t="shared" si="0"/>
        <v>8</v>
      </c>
      <c r="M5" s="5"/>
      <c r="AB5" s="17">
        <f>Indicadores[[#This Row],[Valor]]*Indicadores[[#This Row],[Ponderación de Maestría]]</f>
        <v>8</v>
      </c>
    </row>
    <row r="6" spans="1:29" ht="43.5" x14ac:dyDescent="0.35">
      <c r="A6" s="4">
        <v>5</v>
      </c>
      <c r="B6" s="4">
        <v>1</v>
      </c>
      <c r="C6" s="4">
        <v>5</v>
      </c>
      <c r="D6" s="3" t="s">
        <v>75</v>
      </c>
      <c r="E6" s="12">
        <v>1</v>
      </c>
      <c r="F6" s="5">
        <v>9</v>
      </c>
      <c r="G6" s="5">
        <f>F6</f>
        <v>9</v>
      </c>
      <c r="H6" s="5" t="e">
        <f>IF(ISBLANK(#REF!),"",NOT(EXACT(#REF!,#REF!)))</f>
        <v>#REF!</v>
      </c>
      <c r="I6" s="5" t="e">
        <f>IF(ISBLANK(#REF!),"",NOT(EXACT(#REF!,#REF!)))</f>
        <v>#REF!</v>
      </c>
      <c r="J6" s="6" t="s">
        <v>35</v>
      </c>
      <c r="K6" s="5"/>
      <c r="L6" s="5">
        <f t="shared" si="0"/>
        <v>9</v>
      </c>
      <c r="M6" s="5"/>
      <c r="AB6" s="17">
        <f>Indicadores[[#This Row],[Valor]]*Indicadores[[#This Row],[Ponderación de Maestría]]</f>
        <v>9</v>
      </c>
    </row>
    <row r="7" spans="1:29" ht="29" x14ac:dyDescent="0.35">
      <c r="A7" s="4">
        <v>6</v>
      </c>
      <c r="B7" s="4">
        <v>1</v>
      </c>
      <c r="C7" s="4">
        <v>6</v>
      </c>
      <c r="D7" s="3" t="s">
        <v>67</v>
      </c>
      <c r="E7" s="12">
        <v>1</v>
      </c>
      <c r="F7" s="5">
        <v>8</v>
      </c>
      <c r="G7" s="5">
        <f t="shared" ref="G7:G13" si="1">F7</f>
        <v>8</v>
      </c>
      <c r="H7" s="5" t="e">
        <f>IF(ISBLANK(#REF!),"",NOT(EXACT(#REF!,#REF!)))</f>
        <v>#REF!</v>
      </c>
      <c r="I7" s="5" t="e">
        <f>IF(ISBLANK(#REF!),"",NOT(EXACT(#REF!,#REF!)))</f>
        <v>#REF!</v>
      </c>
      <c r="J7" s="6" t="s">
        <v>35</v>
      </c>
      <c r="K7" s="5"/>
      <c r="L7" s="5">
        <f t="shared" si="0"/>
        <v>8</v>
      </c>
      <c r="M7" s="5"/>
      <c r="O7">
        <f>11/13</f>
        <v>0.84615384615384615</v>
      </c>
      <c r="AB7" s="17">
        <f>Indicadores[[#This Row],[Valor]]*Indicadores[[#This Row],[Ponderación de Maestría]]</f>
        <v>8</v>
      </c>
    </row>
    <row r="8" spans="1:29" ht="29" x14ac:dyDescent="0.35">
      <c r="A8" s="4">
        <v>7</v>
      </c>
      <c r="B8" s="4">
        <v>1</v>
      </c>
      <c r="C8" s="4">
        <v>7</v>
      </c>
      <c r="D8" s="3" t="s">
        <v>61</v>
      </c>
      <c r="E8" s="13">
        <f>12/13</f>
        <v>0.92307692307692313</v>
      </c>
      <c r="F8" s="5">
        <v>8</v>
      </c>
      <c r="G8" s="5">
        <f t="shared" si="1"/>
        <v>8</v>
      </c>
      <c r="H8" s="5" t="e">
        <f>IF(ISBLANK(#REF!),"",NOT(EXACT(#REF!,#REF!)))</f>
        <v>#REF!</v>
      </c>
      <c r="I8" s="5" t="e">
        <f>IF(ISBLANK(#REF!),"",NOT(EXACT(#REF!,#REF!)))</f>
        <v>#REF!</v>
      </c>
      <c r="J8" s="6" t="s">
        <v>35</v>
      </c>
      <c r="K8" s="5"/>
      <c r="L8" s="5">
        <f t="shared" si="0"/>
        <v>7.384615384615385</v>
      </c>
      <c r="M8" s="5"/>
      <c r="O8" s="24">
        <v>0.92</v>
      </c>
      <c r="P8" t="s">
        <v>126</v>
      </c>
      <c r="AB8" s="18">
        <f>Indicadores[[#This Row],[Valor]]*Indicadores[[#This Row],[Ponderación de Maestría]]</f>
        <v>7.384615384615385</v>
      </c>
    </row>
    <row r="9" spans="1:29" ht="29" x14ac:dyDescent="0.35">
      <c r="A9" s="4">
        <v>8</v>
      </c>
      <c r="B9" s="4">
        <v>1</v>
      </c>
      <c r="C9" s="4">
        <v>8</v>
      </c>
      <c r="D9" s="3" t="s">
        <v>116</v>
      </c>
      <c r="E9" s="12">
        <v>1</v>
      </c>
      <c r="F9" s="5">
        <v>8</v>
      </c>
      <c r="G9" s="5">
        <f t="shared" si="1"/>
        <v>8</v>
      </c>
      <c r="H9" s="5" t="e">
        <f>IF(ISBLANK(#REF!),"",NOT(EXACT(#REF!,#REF!)))</f>
        <v>#REF!</v>
      </c>
      <c r="I9" s="5" t="e">
        <f>IF(ISBLANK(#REF!),"",NOT(EXACT(#REF!,#REF!)))</f>
        <v>#REF!</v>
      </c>
      <c r="J9" s="6" t="s">
        <v>35</v>
      </c>
      <c r="K9" s="5"/>
      <c r="L9" s="5">
        <f t="shared" si="0"/>
        <v>8</v>
      </c>
      <c r="M9" s="5"/>
      <c r="AB9" s="18">
        <f>Indicadores[[#This Row],[Valor]]*Indicadores[[#This Row],[Ponderación de Maestría]]</f>
        <v>8</v>
      </c>
    </row>
    <row r="10" spans="1:29" ht="29" x14ac:dyDescent="0.35">
      <c r="A10" s="4">
        <v>9</v>
      </c>
      <c r="B10" s="4">
        <v>1</v>
      </c>
      <c r="C10" s="4">
        <v>9</v>
      </c>
      <c r="D10" s="3" t="s">
        <v>62</v>
      </c>
      <c r="E10" s="12">
        <v>1</v>
      </c>
      <c r="F10" s="5">
        <v>9</v>
      </c>
      <c r="G10" s="5">
        <f t="shared" si="1"/>
        <v>9</v>
      </c>
      <c r="H10" s="5" t="e">
        <f>IF(ISBLANK(#REF!),"",NOT(EXACT(#REF!,#REF!)))</f>
        <v>#REF!</v>
      </c>
      <c r="I10" s="5" t="e">
        <f>IF(ISBLANK(#REF!),"",NOT(EXACT(#REF!,#REF!)))</f>
        <v>#REF!</v>
      </c>
      <c r="J10" s="6" t="s">
        <v>35</v>
      </c>
      <c r="K10" s="5"/>
      <c r="L10" s="5">
        <f t="shared" si="0"/>
        <v>9</v>
      </c>
      <c r="M10" s="5"/>
      <c r="AB10" s="18">
        <f>Indicadores[[#This Row],[Valor]]*Indicadores[[#This Row],[Ponderación de Maestría]]</f>
        <v>9</v>
      </c>
    </row>
    <row r="11" spans="1:29" ht="43.5" x14ac:dyDescent="0.35">
      <c r="A11" s="4">
        <v>10</v>
      </c>
      <c r="B11" s="4">
        <v>1</v>
      </c>
      <c r="C11" s="4">
        <v>10</v>
      </c>
      <c r="D11" s="3" t="s">
        <v>55</v>
      </c>
      <c r="E11" s="12">
        <f>11/13</f>
        <v>0.84615384615384615</v>
      </c>
      <c r="F11" s="5">
        <v>9</v>
      </c>
      <c r="G11" s="5">
        <f t="shared" si="1"/>
        <v>9</v>
      </c>
      <c r="H11" s="5" t="e">
        <f>IF(ISBLANK(#REF!),"",NOT(EXACT(#REF!,#REF!)))</f>
        <v>#REF!</v>
      </c>
      <c r="I11" s="5" t="e">
        <f>IF(ISBLANK(#REF!),"",NOT(EXACT(#REF!,#REF!)))</f>
        <v>#REF!</v>
      </c>
      <c r="J11" s="6" t="s">
        <v>35</v>
      </c>
      <c r="K11" s="5"/>
      <c r="L11" s="5">
        <f t="shared" si="0"/>
        <v>7.615384615384615</v>
      </c>
      <c r="M11" s="5"/>
      <c r="AB11" s="18">
        <f>Indicadores[[#This Row],[Valor]]*Indicadores[[#This Row],[Ponderación de Maestría]]</f>
        <v>7.615384615384615</v>
      </c>
    </row>
    <row r="12" spans="1:29" ht="29" x14ac:dyDescent="0.35">
      <c r="A12" s="4">
        <v>11</v>
      </c>
      <c r="B12" s="4">
        <v>1</v>
      </c>
      <c r="C12" s="4">
        <v>11</v>
      </c>
      <c r="D12" s="3" t="s">
        <v>56</v>
      </c>
      <c r="E12" s="12">
        <v>1</v>
      </c>
      <c r="F12" s="5">
        <v>9</v>
      </c>
      <c r="G12" s="5">
        <f t="shared" si="1"/>
        <v>9</v>
      </c>
      <c r="H12" s="5" t="e">
        <f>IF(ISBLANK(#REF!),"",NOT(EXACT(#REF!,#REF!)))</f>
        <v>#REF!</v>
      </c>
      <c r="I12" s="5" t="e">
        <f>IF(ISBLANK(#REF!),"",NOT(EXACT(#REF!,#REF!)))</f>
        <v>#REF!</v>
      </c>
      <c r="J12" s="6" t="s">
        <v>35</v>
      </c>
      <c r="K12" s="5"/>
      <c r="L12" s="5">
        <f t="shared" si="0"/>
        <v>9</v>
      </c>
      <c r="M12" s="5"/>
      <c r="AB12" s="18">
        <f>Indicadores[[#This Row],[Valor]]*Indicadores[[#This Row],[Ponderación de Maestría]]</f>
        <v>9</v>
      </c>
    </row>
    <row r="13" spans="1:29" ht="43.5" x14ac:dyDescent="0.35">
      <c r="A13" s="4">
        <v>12</v>
      </c>
      <c r="B13" s="4">
        <v>1</v>
      </c>
      <c r="C13" s="4">
        <v>12</v>
      </c>
      <c r="D13" s="3" t="s">
        <v>68</v>
      </c>
      <c r="E13" s="12">
        <v>1</v>
      </c>
      <c r="F13" s="5">
        <v>9</v>
      </c>
      <c r="G13" s="5">
        <f t="shared" si="1"/>
        <v>9</v>
      </c>
      <c r="H13" s="5" t="e">
        <f>IF(ISBLANK(#REF!),"",NOT(EXACT(#REF!,#REF!)))</f>
        <v>#REF!</v>
      </c>
      <c r="I13" s="5" t="e">
        <f>IF(ISBLANK(#REF!),"",NOT(EXACT(#REF!,#REF!)))</f>
        <v>#REF!</v>
      </c>
      <c r="J13" s="6" t="s">
        <v>35</v>
      </c>
      <c r="K13" s="5"/>
      <c r="L13" s="5">
        <f t="shared" si="0"/>
        <v>9</v>
      </c>
      <c r="M13" s="5"/>
      <c r="AB13" s="18">
        <f>Indicadores[[#This Row],[Valor]]*Indicadores[[#This Row],[Ponderación de Maestría]]</f>
        <v>9</v>
      </c>
    </row>
    <row r="14" spans="1:29" ht="29" x14ac:dyDescent="0.35">
      <c r="A14" s="4">
        <v>13</v>
      </c>
      <c r="B14" s="4">
        <v>1</v>
      </c>
      <c r="C14" s="4">
        <v>13</v>
      </c>
      <c r="D14" s="3" t="s">
        <v>69</v>
      </c>
      <c r="E14" s="12">
        <v>1</v>
      </c>
      <c r="F14" s="5">
        <v>6</v>
      </c>
      <c r="H14" s="5" t="e">
        <f>IF(ISBLANK(#REF!),"",NOT(EXACT(#REF!,#REF!)))</f>
        <v>#REF!</v>
      </c>
      <c r="I14" s="5" t="e">
        <f>IF(ISBLANK(#REF!),"",NOT(EXACT(#REF!,#REF!)))</f>
        <v>#REF!</v>
      </c>
      <c r="J14" s="6" t="s">
        <v>33</v>
      </c>
      <c r="K14" s="5"/>
      <c r="L14" s="5">
        <f t="shared" si="0"/>
        <v>6</v>
      </c>
      <c r="M14" s="5"/>
      <c r="AB14" s="18">
        <f>Indicadores[[#This Row],[Valor]]*Indicadores[[#This Row],[Ponderación de Maestría]]</f>
        <v>6</v>
      </c>
    </row>
    <row r="15" spans="1:29" ht="29" hidden="1" x14ac:dyDescent="0.35">
      <c r="A15" s="4">
        <v>14</v>
      </c>
      <c r="B15" s="4">
        <v>1</v>
      </c>
      <c r="C15" s="4">
        <v>14</v>
      </c>
      <c r="D15" s="3" t="s">
        <v>70</v>
      </c>
      <c r="G15" s="5">
        <v>6</v>
      </c>
      <c r="H15" s="5" t="e">
        <f>IF(ISBLANK(#REF!),"",NOT(EXACT(#REF!,#REF!)))</f>
        <v>#REF!</v>
      </c>
      <c r="I15" s="5" t="e">
        <f>IF(ISBLANK(#REF!),"",NOT(EXACT(#REF!,#REF!)))</f>
        <v>#REF!</v>
      </c>
      <c r="J15" s="6" t="s">
        <v>34</v>
      </c>
      <c r="K15" s="5"/>
      <c r="L15" s="5">
        <f t="shared" si="0"/>
        <v>0</v>
      </c>
      <c r="M15" s="5"/>
      <c r="AB15" s="18"/>
    </row>
    <row r="16" spans="1:29" ht="29" x14ac:dyDescent="0.35">
      <c r="A16" s="4">
        <v>15</v>
      </c>
      <c r="B16" s="4">
        <v>1</v>
      </c>
      <c r="C16" s="4">
        <v>15</v>
      </c>
      <c r="D16" s="3" t="s">
        <v>93</v>
      </c>
      <c r="E16" s="12">
        <v>1</v>
      </c>
      <c r="F16" s="5">
        <v>9</v>
      </c>
      <c r="G16" s="5">
        <v>9</v>
      </c>
      <c r="H16" s="5" t="e">
        <f>IF(ISBLANK(#REF!),"",NOT(EXACT(#REF!,#REF!)))</f>
        <v>#REF!</v>
      </c>
      <c r="I16" s="5" t="e">
        <f>IF(ISBLANK(#REF!),"",NOT(EXACT(#REF!,#REF!)))</f>
        <v>#REF!</v>
      </c>
      <c r="J16" s="6" t="s">
        <v>35</v>
      </c>
      <c r="K16" s="5"/>
      <c r="L16" s="5">
        <f t="shared" si="0"/>
        <v>9</v>
      </c>
      <c r="M16" s="5">
        <f t="shared" ref="M16:M33" si="2">AC16</f>
        <v>98</v>
      </c>
      <c r="AB16" s="18">
        <f>Indicadores[[#This Row],[Valor]]*Indicadores[[#This Row],[Ponderación de Maestría]]</f>
        <v>9</v>
      </c>
      <c r="AC16">
        <f>SUM(AB2:AB16)</f>
        <v>98</v>
      </c>
    </row>
    <row r="17" spans="1:38" ht="29" x14ac:dyDescent="0.35">
      <c r="A17" s="4">
        <v>16</v>
      </c>
      <c r="B17" s="4">
        <v>2</v>
      </c>
      <c r="C17" s="4">
        <v>1</v>
      </c>
      <c r="D17" s="3" t="s">
        <v>15</v>
      </c>
      <c r="E17" s="12">
        <v>1</v>
      </c>
      <c r="F17" s="5">
        <v>100</v>
      </c>
      <c r="G17" s="5">
        <v>100</v>
      </c>
      <c r="H17" s="5" t="e">
        <f>IF(ISBLANK(#REF!),"",NOT(EXACT(#REF!,#REF!)))</f>
        <v>#REF!</v>
      </c>
      <c r="I17" s="5" t="e">
        <f>IF(ISBLANK(#REF!),"",NOT(EXACT(#REF!,#REF!)))</f>
        <v>#REF!</v>
      </c>
      <c r="J17" s="6" t="s">
        <v>35</v>
      </c>
      <c r="K17" s="5"/>
      <c r="L17" s="5">
        <f t="shared" si="0"/>
        <v>100</v>
      </c>
      <c r="M17" s="5">
        <f t="shared" si="2"/>
        <v>100</v>
      </c>
      <c r="AB17" s="15">
        <f>Indicadores[[#This Row],[Valor]]*Indicadores[[#This Row],[Ponderación de Maestría]]</f>
        <v>100</v>
      </c>
      <c r="AC17" s="16">
        <f>AB17</f>
        <v>100</v>
      </c>
    </row>
    <row r="18" spans="1:38" ht="29" x14ac:dyDescent="0.35">
      <c r="A18" s="4">
        <v>17</v>
      </c>
      <c r="B18" s="4">
        <v>3</v>
      </c>
      <c r="C18" s="4">
        <v>1</v>
      </c>
      <c r="D18" s="3" t="s">
        <v>16</v>
      </c>
      <c r="E18" s="12">
        <v>1</v>
      </c>
      <c r="F18" s="5">
        <v>13</v>
      </c>
      <c r="G18" s="5">
        <f>F18</f>
        <v>13</v>
      </c>
      <c r="H18" s="5" t="e">
        <f>IF(ISBLANK(#REF!),"",NOT(EXACT(#REF!,#REF!)))</f>
        <v>#REF!</v>
      </c>
      <c r="I18" s="5" t="e">
        <f>IF(ISBLANK(#REF!),"",NOT(EXACT(#REF!,#REF!)))</f>
        <v>#REF!</v>
      </c>
      <c r="J18" s="6" t="s">
        <v>35</v>
      </c>
      <c r="K18" s="5"/>
      <c r="L18" s="5">
        <f t="shared" si="0"/>
        <v>13</v>
      </c>
      <c r="M18" s="5"/>
      <c r="AB18" s="18">
        <f>Indicadores[[#This Row],[Valor]]*Indicadores[[#This Row],[Ponderación de Maestría]]</f>
        <v>13</v>
      </c>
    </row>
    <row r="19" spans="1:38" ht="29" x14ac:dyDescent="0.35">
      <c r="A19" s="4">
        <v>18</v>
      </c>
      <c r="B19" s="4">
        <v>3</v>
      </c>
      <c r="C19" s="4">
        <v>2</v>
      </c>
      <c r="D19" s="3" t="s">
        <v>63</v>
      </c>
      <c r="E19" s="12">
        <v>1</v>
      </c>
      <c r="F19" s="5">
        <v>13</v>
      </c>
      <c r="G19" s="5">
        <f t="shared" ref="G19:G21" si="3">F19</f>
        <v>13</v>
      </c>
      <c r="H19" s="5" t="e">
        <f>IF(ISBLANK(#REF!),"",NOT(EXACT(#REF!,#REF!)))</f>
        <v>#REF!</v>
      </c>
      <c r="I19" s="5" t="e">
        <f>IF(ISBLANK(#REF!),"",NOT(EXACT(#REF!,#REF!)))</f>
        <v>#REF!</v>
      </c>
      <c r="J19" s="6" t="s">
        <v>35</v>
      </c>
      <c r="K19" s="5"/>
      <c r="L19" s="5">
        <f t="shared" si="0"/>
        <v>13</v>
      </c>
      <c r="M19" s="5"/>
      <c r="AB19" s="18">
        <f>Indicadores[[#This Row],[Valor]]*Indicadores[[#This Row],[Ponderación de Maestría]]</f>
        <v>13</v>
      </c>
    </row>
    <row r="20" spans="1:38" ht="43.5" x14ac:dyDescent="0.35">
      <c r="A20" s="4">
        <v>19</v>
      </c>
      <c r="B20" s="4">
        <v>3</v>
      </c>
      <c r="C20" s="4">
        <v>3</v>
      </c>
      <c r="D20" s="3" t="s">
        <v>17</v>
      </c>
      <c r="E20" s="12">
        <v>1</v>
      </c>
      <c r="F20" s="5">
        <v>9</v>
      </c>
      <c r="G20" s="5">
        <f t="shared" si="3"/>
        <v>9</v>
      </c>
      <c r="H20" s="5" t="e">
        <f>IF(ISBLANK(#REF!),"",NOT(EXACT(#REF!,#REF!)))</f>
        <v>#REF!</v>
      </c>
      <c r="I20" s="5" t="e">
        <f>IF(ISBLANK(#REF!),"",NOT(EXACT(#REF!,#REF!)))</f>
        <v>#REF!</v>
      </c>
      <c r="J20" s="6" t="s">
        <v>35</v>
      </c>
      <c r="K20" s="5"/>
      <c r="L20" s="5">
        <f t="shared" si="0"/>
        <v>9</v>
      </c>
      <c r="M20" s="5"/>
      <c r="AB20" s="18">
        <f>Indicadores[[#This Row],[Valor]]*Indicadores[[#This Row],[Ponderación de Maestría]]</f>
        <v>9</v>
      </c>
    </row>
    <row r="21" spans="1:38" ht="43.5" x14ac:dyDescent="0.35">
      <c r="A21" s="4">
        <v>20</v>
      </c>
      <c r="B21" s="4">
        <v>3</v>
      </c>
      <c r="C21" s="4">
        <v>4</v>
      </c>
      <c r="D21" s="3" t="s">
        <v>71</v>
      </c>
      <c r="E21" s="12">
        <v>1</v>
      </c>
      <c r="F21" s="5">
        <v>13</v>
      </c>
      <c r="G21" s="5">
        <f t="shared" si="3"/>
        <v>13</v>
      </c>
      <c r="H21" s="5" t="e">
        <f>IF(ISBLANK(#REF!),"",NOT(EXACT(#REF!,#REF!)))</f>
        <v>#REF!</v>
      </c>
      <c r="I21" s="5" t="e">
        <f>IF(ISBLANK(#REF!),"",NOT(EXACT(#REF!,#REF!)))</f>
        <v>#REF!</v>
      </c>
      <c r="J21" s="6" t="s">
        <v>35</v>
      </c>
      <c r="K21" s="5"/>
      <c r="L21" s="5">
        <f t="shared" si="0"/>
        <v>13</v>
      </c>
      <c r="M21" s="5"/>
      <c r="AB21" s="18">
        <f>Indicadores[[#This Row],[Valor]]*Indicadores[[#This Row],[Ponderación de Maestría]]</f>
        <v>13</v>
      </c>
    </row>
    <row r="22" spans="1:38" ht="29" x14ac:dyDescent="0.35">
      <c r="A22" s="4">
        <v>21</v>
      </c>
      <c r="B22" s="4">
        <v>3</v>
      </c>
      <c r="C22" s="4">
        <v>5</v>
      </c>
      <c r="D22" s="3" t="s">
        <v>72</v>
      </c>
      <c r="E22" s="12">
        <v>1</v>
      </c>
      <c r="F22" s="5">
        <v>13</v>
      </c>
      <c r="G22" s="5">
        <f>F22</f>
        <v>13</v>
      </c>
      <c r="H22" s="5" t="e">
        <f>IF(ISBLANK(#REF!),"",NOT(EXACT(#REF!,#REF!)))</f>
        <v>#REF!</v>
      </c>
      <c r="I22" s="5" t="e">
        <f>IF(ISBLANK(#REF!),"",NOT(EXACT(#REF!,#REF!)))</f>
        <v>#REF!</v>
      </c>
      <c r="J22" s="6" t="s">
        <v>35</v>
      </c>
      <c r="K22" s="5"/>
      <c r="L22" s="5">
        <f t="shared" si="0"/>
        <v>13</v>
      </c>
      <c r="M22" s="5"/>
      <c r="AB22" s="18">
        <f>Indicadores[[#This Row],[Valor]]*Indicadores[[#This Row],[Ponderación de Maestría]]</f>
        <v>13</v>
      </c>
    </row>
    <row r="23" spans="1:38" ht="29" x14ac:dyDescent="0.35">
      <c r="A23" s="4">
        <v>22</v>
      </c>
      <c r="B23" s="4">
        <v>3</v>
      </c>
      <c r="C23" s="4">
        <v>6</v>
      </c>
      <c r="D23" s="3" t="s">
        <v>20</v>
      </c>
      <c r="E23" s="12">
        <v>1</v>
      </c>
      <c r="F23" s="5">
        <v>13</v>
      </c>
      <c r="G23" s="5">
        <f>F23</f>
        <v>13</v>
      </c>
      <c r="H23" s="5" t="e">
        <f>IF(ISBLANK(#REF!),"",NOT(EXACT(#REF!,#REF!)))</f>
        <v>#REF!</v>
      </c>
      <c r="I23" s="5" t="e">
        <f>IF(ISBLANK(#REF!),"",NOT(EXACT(#REF!,#REF!)))</f>
        <v>#REF!</v>
      </c>
      <c r="J23" s="6" t="s">
        <v>35</v>
      </c>
      <c r="K23" s="5"/>
      <c r="L23" s="5">
        <f t="shared" si="0"/>
        <v>13</v>
      </c>
      <c r="M23" s="5"/>
      <c r="AB23" s="18">
        <f>Indicadores[[#This Row],[Valor]]*Indicadores[[#This Row],[Ponderación de Maestría]]</f>
        <v>13</v>
      </c>
    </row>
    <row r="24" spans="1:38" ht="29" x14ac:dyDescent="0.35">
      <c r="A24" s="4">
        <v>23</v>
      </c>
      <c r="B24" s="4">
        <v>3</v>
      </c>
      <c r="C24" s="4">
        <v>7</v>
      </c>
      <c r="D24" s="3" t="s">
        <v>76</v>
      </c>
      <c r="E24" s="12">
        <v>1</v>
      </c>
      <c r="F24" s="5">
        <v>13</v>
      </c>
      <c r="G24" s="5">
        <f>F24</f>
        <v>13</v>
      </c>
      <c r="H24" s="5" t="e">
        <f>IF(ISBLANK(#REF!),"",NOT(EXACT(#REF!,#REF!)))</f>
        <v>#REF!</v>
      </c>
      <c r="I24" s="5" t="e">
        <f>IF(ISBLANK(#REF!),"",NOT(EXACT(#REF!,#REF!)))</f>
        <v>#REF!</v>
      </c>
      <c r="J24" s="6" t="s">
        <v>35</v>
      </c>
      <c r="K24" s="5"/>
      <c r="L24" s="5">
        <f t="shared" si="0"/>
        <v>13</v>
      </c>
      <c r="M24" s="5"/>
      <c r="O24" s="22" t="s">
        <v>129</v>
      </c>
      <c r="AB24" s="18">
        <f>Indicadores[[#This Row],[Valor]]*Indicadores[[#This Row],[Ponderación de Maestría]]</f>
        <v>13</v>
      </c>
    </row>
    <row r="25" spans="1:38" ht="29" x14ac:dyDescent="0.35">
      <c r="A25" s="4">
        <v>24</v>
      </c>
      <c r="B25" s="4">
        <v>3</v>
      </c>
      <c r="C25" s="4">
        <v>8</v>
      </c>
      <c r="D25" s="3" t="s">
        <v>77</v>
      </c>
      <c r="E25" s="12">
        <v>1</v>
      </c>
      <c r="F25" s="5">
        <v>13</v>
      </c>
      <c r="G25" s="5">
        <f>F25</f>
        <v>13</v>
      </c>
      <c r="H25" s="5" t="e">
        <f>IF(ISBLANK(#REF!),"",NOT(EXACT(#REF!,#REF!)))</f>
        <v>#REF!</v>
      </c>
      <c r="I25" s="5" t="e">
        <f>IF(ISBLANK(#REF!),"",NOT(EXACT(#REF!,#REF!)))</f>
        <v>#REF!</v>
      </c>
      <c r="J25" s="6" t="s">
        <v>35</v>
      </c>
      <c r="K25" s="5"/>
      <c r="L25" s="5">
        <f t="shared" si="0"/>
        <v>13</v>
      </c>
      <c r="M25" s="5">
        <f t="shared" si="2"/>
        <v>100</v>
      </c>
      <c r="AB25" s="18">
        <f>Indicadores[[#This Row],[Valor]]*Indicadores[[#This Row],[Ponderación de Maestría]]</f>
        <v>13</v>
      </c>
      <c r="AC25" s="15">
        <f>SUM(AB18:AB25)</f>
        <v>100</v>
      </c>
    </row>
    <row r="26" spans="1:38" ht="29" x14ac:dyDescent="0.35">
      <c r="A26" s="4">
        <v>25</v>
      </c>
      <c r="B26" s="4">
        <v>4</v>
      </c>
      <c r="C26" s="4">
        <v>1</v>
      </c>
      <c r="D26" s="3" t="s">
        <v>57</v>
      </c>
      <c r="E26" s="12">
        <v>0.9</v>
      </c>
      <c r="F26" s="5">
        <v>12</v>
      </c>
      <c r="G26" s="5">
        <f>F26</f>
        <v>12</v>
      </c>
      <c r="H26" s="5" t="e">
        <f>IF(ISBLANK(#REF!),"",NOT(EXACT(#REF!,#REF!)))</f>
        <v>#REF!</v>
      </c>
      <c r="I26" s="5" t="e">
        <f>IF(ISBLANK(#REF!),"",NOT(EXACT(#REF!,#REF!)))</f>
        <v>#REF!</v>
      </c>
      <c r="J26" s="6" t="s">
        <v>35</v>
      </c>
      <c r="K26" s="5"/>
      <c r="L26" s="5">
        <f t="shared" si="0"/>
        <v>10.8</v>
      </c>
      <c r="M26" s="5"/>
      <c r="O26" s="22" t="s">
        <v>95</v>
      </c>
      <c r="AB26" s="19">
        <f>Indicadores[[#This Row],[Valor]]*Indicadores[[#This Row],[Ponderación de Maestría]]</f>
        <v>10.8</v>
      </c>
    </row>
    <row r="27" spans="1:38" ht="29" x14ac:dyDescent="0.35">
      <c r="A27" s="4">
        <v>26</v>
      </c>
      <c r="B27" s="4">
        <v>4</v>
      </c>
      <c r="C27" s="4">
        <v>2</v>
      </c>
      <c r="D27" s="3" t="s">
        <v>32</v>
      </c>
      <c r="E27" s="12">
        <v>1</v>
      </c>
      <c r="F27" s="5">
        <v>12</v>
      </c>
      <c r="G27" s="5">
        <f t="shared" ref="G27:G32" si="4">F27</f>
        <v>12</v>
      </c>
      <c r="H27" s="5" t="e">
        <f>IF(ISBLANK(#REF!),"",NOT(EXACT(#REF!,#REF!)))</f>
        <v>#REF!</v>
      </c>
      <c r="I27" s="5" t="e">
        <f>IF(ISBLANK(#REF!),"",NOT(EXACT(#REF!,#REF!)))</f>
        <v>#REF!</v>
      </c>
      <c r="J27" s="6" t="s">
        <v>35</v>
      </c>
      <c r="K27" s="5"/>
      <c r="L27" s="5">
        <f t="shared" si="0"/>
        <v>12</v>
      </c>
      <c r="M27" s="5"/>
      <c r="O27" s="23" t="s">
        <v>96</v>
      </c>
      <c r="AB27" s="19">
        <f>Indicadores[[#This Row],[Valor]]*Indicadores[[#This Row],[Ponderación de Maestría]]</f>
        <v>12</v>
      </c>
    </row>
    <row r="28" spans="1:38" ht="29" x14ac:dyDescent="0.35">
      <c r="A28" s="4">
        <v>27</v>
      </c>
      <c r="B28" s="4">
        <v>4</v>
      </c>
      <c r="C28" s="4">
        <v>3</v>
      </c>
      <c r="D28" s="3" t="s">
        <v>78</v>
      </c>
      <c r="E28" s="12">
        <v>1</v>
      </c>
      <c r="F28" s="5">
        <v>12</v>
      </c>
      <c r="G28" s="5">
        <f t="shared" si="4"/>
        <v>12</v>
      </c>
      <c r="H28" s="5" t="e">
        <f>IF(ISBLANK(#REF!),"",NOT(EXACT(#REF!,#REF!)))</f>
        <v>#REF!</v>
      </c>
      <c r="I28" s="5" t="e">
        <f>IF(ISBLANK(#REF!),"",NOT(EXACT(#REF!,#REF!)))</f>
        <v>#REF!</v>
      </c>
      <c r="J28" s="6" t="s">
        <v>35</v>
      </c>
      <c r="K28" s="5"/>
      <c r="L28" s="5">
        <f t="shared" si="0"/>
        <v>12</v>
      </c>
      <c r="M28" s="5"/>
      <c r="AB28" s="19">
        <f>Indicadores[[#This Row],[Valor]]*Indicadores[[#This Row],[Ponderación de Maestría]]</f>
        <v>12</v>
      </c>
    </row>
    <row r="29" spans="1:38" ht="29" x14ac:dyDescent="0.35">
      <c r="A29" s="4">
        <v>28</v>
      </c>
      <c r="B29" s="4">
        <v>4</v>
      </c>
      <c r="C29" s="4">
        <v>4</v>
      </c>
      <c r="D29" s="3" t="s">
        <v>79</v>
      </c>
      <c r="E29" s="12">
        <v>1</v>
      </c>
      <c r="F29" s="5">
        <v>10</v>
      </c>
      <c r="G29" s="5">
        <f t="shared" si="4"/>
        <v>10</v>
      </c>
      <c r="H29" s="5" t="e">
        <f>IF(ISBLANK(#REF!),"",NOT(EXACT(#REF!,#REF!)))</f>
        <v>#REF!</v>
      </c>
      <c r="I29" s="5" t="e">
        <f>IF(ISBLANK(#REF!),"",NOT(EXACT(#REF!,#REF!)))</f>
        <v>#REF!</v>
      </c>
      <c r="J29" s="6" t="s">
        <v>35</v>
      </c>
      <c r="K29" s="5"/>
      <c r="L29" s="5">
        <f t="shared" si="0"/>
        <v>10</v>
      </c>
      <c r="M29" s="5"/>
      <c r="AB29" s="19">
        <f>Indicadores[[#This Row],[Valor]]*Indicadores[[#This Row],[Ponderación de Maestría]]</f>
        <v>10</v>
      </c>
    </row>
    <row r="30" spans="1:38" ht="29" x14ac:dyDescent="0.35">
      <c r="A30" s="4">
        <v>29</v>
      </c>
      <c r="B30" s="4">
        <v>4</v>
      </c>
      <c r="C30" s="4">
        <v>5</v>
      </c>
      <c r="D30" s="3" t="s">
        <v>80</v>
      </c>
      <c r="E30" s="12">
        <v>1</v>
      </c>
      <c r="F30" s="5">
        <v>10</v>
      </c>
      <c r="G30" s="5">
        <f t="shared" si="4"/>
        <v>10</v>
      </c>
      <c r="H30" s="5" t="e">
        <f>IF(ISBLANK(#REF!),"",NOT(EXACT(#REF!,#REF!)))</f>
        <v>#REF!</v>
      </c>
      <c r="I30" s="5" t="e">
        <f>IF(ISBLANK(#REF!),"",NOT(EXACT(#REF!,#REF!)))</f>
        <v>#REF!</v>
      </c>
      <c r="J30" s="6" t="s">
        <v>35</v>
      </c>
      <c r="K30" s="5"/>
      <c r="L30" s="5">
        <f t="shared" si="0"/>
        <v>10</v>
      </c>
      <c r="M30" s="5"/>
      <c r="O30" s="22" t="s">
        <v>97</v>
      </c>
      <c r="AB30" s="19">
        <f>Indicadores[[#This Row],[Valor]]*Indicadores[[#This Row],[Ponderación de Maestría]]</f>
        <v>10</v>
      </c>
    </row>
    <row r="31" spans="1:38" ht="29" x14ac:dyDescent="0.35">
      <c r="A31" s="4">
        <v>30</v>
      </c>
      <c r="B31" s="4">
        <v>4</v>
      </c>
      <c r="C31" s="4">
        <v>6</v>
      </c>
      <c r="D31" s="3" t="s">
        <v>81</v>
      </c>
      <c r="E31" s="20">
        <v>0.52780000000000005</v>
      </c>
      <c r="F31" s="5">
        <v>12</v>
      </c>
      <c r="G31" s="5">
        <f t="shared" si="4"/>
        <v>12</v>
      </c>
      <c r="H31" s="5" t="e">
        <f>IF(ISBLANK(#REF!),"",NOT(EXACT(#REF!,#REF!)))</f>
        <v>#REF!</v>
      </c>
      <c r="I31" s="5" t="e">
        <f>IF(ISBLANK(#REF!),"",NOT(EXACT(#REF!,#REF!)))</f>
        <v>#REF!</v>
      </c>
      <c r="J31" s="6" t="s">
        <v>35</v>
      </c>
      <c r="K31" s="5"/>
      <c r="L31" s="5">
        <f t="shared" si="0"/>
        <v>6.3336000000000006</v>
      </c>
      <c r="M31" s="5"/>
      <c r="O31" s="23" t="s">
        <v>120</v>
      </c>
      <c r="R31" t="s">
        <v>121</v>
      </c>
      <c r="W31" t="s">
        <v>115</v>
      </c>
      <c r="AB31" s="15">
        <f>Indicadores[[#This Row],[Valor]]*Indicadores[[#This Row],[Ponderación de Maestría]]</f>
        <v>6.3336000000000006</v>
      </c>
      <c r="AL31" t="s">
        <v>118</v>
      </c>
    </row>
    <row r="32" spans="1:38" ht="29" x14ac:dyDescent="0.35">
      <c r="A32" s="4">
        <v>31</v>
      </c>
      <c r="B32" s="4">
        <v>4</v>
      </c>
      <c r="C32" s="4">
        <v>7</v>
      </c>
      <c r="D32" s="3" t="s">
        <v>82</v>
      </c>
      <c r="E32" s="20">
        <v>0.44450000000000001</v>
      </c>
      <c r="F32" s="5">
        <v>22</v>
      </c>
      <c r="G32" s="5">
        <f t="shared" si="4"/>
        <v>22</v>
      </c>
      <c r="H32" s="5" t="e">
        <f>IF(ISBLANK(#REF!),"",NOT(EXACT(#REF!,#REF!)))</f>
        <v>#REF!</v>
      </c>
      <c r="I32" s="5" t="e">
        <f>IF(ISBLANK(#REF!),"",NOT(EXACT(#REF!,#REF!)))</f>
        <v>#REF!</v>
      </c>
      <c r="J32" s="6" t="s">
        <v>35</v>
      </c>
      <c r="K32" s="5"/>
      <c r="L32" s="5">
        <f t="shared" si="0"/>
        <v>9.7789999999999999</v>
      </c>
      <c r="M32" s="5"/>
      <c r="O32" s="22" t="s">
        <v>119</v>
      </c>
      <c r="U32" t="s">
        <v>122</v>
      </c>
      <c r="AB32" s="19">
        <f>Indicadores[[#This Row],[Valor]]*Indicadores[[#This Row],[Ponderación de Maestría]]</f>
        <v>9.7789999999999999</v>
      </c>
    </row>
    <row r="33" spans="1:29" ht="29" x14ac:dyDescent="0.35">
      <c r="A33" s="4">
        <v>32</v>
      </c>
      <c r="B33" s="4">
        <v>4</v>
      </c>
      <c r="C33" s="4">
        <v>8</v>
      </c>
      <c r="D33" s="3" t="s">
        <v>64</v>
      </c>
      <c r="E33" s="12">
        <f>9/10</f>
        <v>0.9</v>
      </c>
      <c r="F33" s="5">
        <v>10</v>
      </c>
      <c r="G33" s="5">
        <v>10</v>
      </c>
      <c r="H33" s="5" t="e">
        <f>IF(ISBLANK(#REF!),"",NOT(EXACT(#REF!,#REF!)))</f>
        <v>#REF!</v>
      </c>
      <c r="I33" s="10" t="e">
        <f>IF(ISBLANK(#REF!),"",NOT(EXACT(#REF!,#REF!)))</f>
        <v>#REF!</v>
      </c>
      <c r="J33" s="6" t="s">
        <v>35</v>
      </c>
      <c r="K33" s="5"/>
      <c r="L33" s="5">
        <f t="shared" si="0"/>
        <v>9</v>
      </c>
      <c r="M33" s="5">
        <f t="shared" si="2"/>
        <v>79.912599999999998</v>
      </c>
      <c r="AB33" s="19">
        <f>Indicadores[[#This Row],[Valor]]*Indicadores[[#This Row],[Ponderación de Maestría]]</f>
        <v>9</v>
      </c>
      <c r="AC33" s="15">
        <f>SUM(AB26:AB33)</f>
        <v>79.912599999999998</v>
      </c>
    </row>
    <row r="34" spans="1:29" ht="29" x14ac:dyDescent="0.35">
      <c r="A34" s="4">
        <v>33</v>
      </c>
      <c r="B34" s="4">
        <v>5</v>
      </c>
      <c r="C34" s="4">
        <v>1</v>
      </c>
      <c r="D34" s="3" t="s">
        <v>83</v>
      </c>
      <c r="E34" s="12">
        <v>1</v>
      </c>
      <c r="F34" s="5">
        <v>33</v>
      </c>
      <c r="G34" s="5">
        <v>33</v>
      </c>
      <c r="H34" s="5" t="e">
        <f>IF(ISBLANK(#REF!),"",NOT(EXACT(#REF!,#REF!)))</f>
        <v>#REF!</v>
      </c>
      <c r="I34" s="5" t="e">
        <f>IF(ISBLANK(#REF!),"",NOT(EXACT(#REF!,#REF!)))</f>
        <v>#REF!</v>
      </c>
      <c r="J34" s="7" t="s">
        <v>35</v>
      </c>
      <c r="K34" s="5"/>
      <c r="L34" s="5">
        <f t="shared" ref="L34:L53" si="5">AB34</f>
        <v>33</v>
      </c>
      <c r="M34" s="5"/>
      <c r="O34" s="22" t="s">
        <v>98</v>
      </c>
      <c r="AB34" s="18">
        <f>Indicadores[[#This Row],[Valor]]*Indicadores[[#This Row],[Ponderación de Maestría]]</f>
        <v>33</v>
      </c>
    </row>
    <row r="35" spans="1:29" ht="29" x14ac:dyDescent="0.35">
      <c r="A35" s="4">
        <v>34</v>
      </c>
      <c r="B35" s="4">
        <v>5</v>
      </c>
      <c r="C35" s="4">
        <v>2</v>
      </c>
      <c r="D35" s="3" t="s">
        <v>40</v>
      </c>
      <c r="E35" s="12">
        <v>1</v>
      </c>
      <c r="F35" s="5">
        <v>34</v>
      </c>
      <c r="G35" s="5">
        <v>34</v>
      </c>
      <c r="H35" s="5" t="e">
        <f>IF(ISBLANK(#REF!),"",NOT(EXACT(#REF!,#REF!)))</f>
        <v>#REF!</v>
      </c>
      <c r="I35" s="5" t="e">
        <f>IF(ISBLANK(#REF!),"",NOT(EXACT(#REF!,#REF!)))</f>
        <v>#REF!</v>
      </c>
      <c r="J35" s="7" t="s">
        <v>35</v>
      </c>
      <c r="K35" s="5"/>
      <c r="L35" s="5">
        <f t="shared" si="5"/>
        <v>34</v>
      </c>
      <c r="M35" s="5"/>
      <c r="O35" t="s">
        <v>99</v>
      </c>
      <c r="R35" t="s">
        <v>100</v>
      </c>
      <c r="AB35" s="18">
        <f>Indicadores[[#This Row],[Valor]]*Indicadores[[#This Row],[Ponderación de Maestría]]</f>
        <v>34</v>
      </c>
    </row>
    <row r="36" spans="1:29" ht="29" x14ac:dyDescent="0.35">
      <c r="A36" s="4">
        <v>35</v>
      </c>
      <c r="B36" s="4">
        <v>5</v>
      </c>
      <c r="C36" s="4">
        <v>3</v>
      </c>
      <c r="D36" s="3" t="s">
        <v>84</v>
      </c>
      <c r="E36" s="12">
        <v>1</v>
      </c>
      <c r="F36" s="5">
        <v>33</v>
      </c>
      <c r="G36" s="5">
        <v>33</v>
      </c>
      <c r="H36" s="5" t="e">
        <f>IF(ISBLANK(#REF!),"",NOT(EXACT(#REF!,#REF!)))</f>
        <v>#REF!</v>
      </c>
      <c r="I36" s="5" t="e">
        <f>IF(ISBLANK(#REF!),"",NOT(EXACT(#REF!,#REF!)))</f>
        <v>#REF!</v>
      </c>
      <c r="J36" s="7" t="s">
        <v>35</v>
      </c>
      <c r="K36" s="5"/>
      <c r="L36" s="5">
        <f t="shared" si="5"/>
        <v>33</v>
      </c>
      <c r="M36" s="5">
        <f t="shared" ref="M36:M53" si="6">AC36</f>
        <v>100</v>
      </c>
      <c r="AB36" s="18">
        <f>Indicadores[[#This Row],[Valor]]*Indicadores[[#This Row],[Ponderación de Maestría]]</f>
        <v>33</v>
      </c>
      <c r="AC36" s="15">
        <f>SUM(AB34:AB36)</f>
        <v>100</v>
      </c>
    </row>
    <row r="37" spans="1:29" ht="29" x14ac:dyDescent="0.35">
      <c r="A37" s="4">
        <v>36</v>
      </c>
      <c r="B37" s="4">
        <v>6</v>
      </c>
      <c r="C37" s="4">
        <v>1</v>
      </c>
      <c r="D37" s="3" t="s">
        <v>85</v>
      </c>
      <c r="E37" s="5">
        <v>0</v>
      </c>
      <c r="F37" s="5">
        <v>34</v>
      </c>
      <c r="G37" s="5">
        <v>34</v>
      </c>
      <c r="H37" s="5" t="e">
        <f>IF(ISBLANK(#REF!),"",NOT(EXACT(#REF!,#REF!)))</f>
        <v>#REF!</v>
      </c>
      <c r="I37" s="5" t="e">
        <f>IF(ISBLANK(#REF!),"",NOT(EXACT(#REF!,#REF!)))</f>
        <v>#REF!</v>
      </c>
      <c r="J37" s="7" t="s">
        <v>35</v>
      </c>
      <c r="K37" s="5"/>
      <c r="L37" s="5">
        <f t="shared" si="5"/>
        <v>0</v>
      </c>
      <c r="M37" s="5"/>
      <c r="O37" s="23" t="s">
        <v>101</v>
      </c>
      <c r="V37" t="s">
        <v>102</v>
      </c>
      <c r="AB37" s="19">
        <f>Indicadores[[#This Row],[Valor]]*Indicadores[[#This Row],[Ponderación de Maestría]]</f>
        <v>0</v>
      </c>
    </row>
    <row r="38" spans="1:29" ht="29" x14ac:dyDescent="0.35">
      <c r="A38" s="4">
        <v>37</v>
      </c>
      <c r="B38" s="4">
        <v>6</v>
      </c>
      <c r="C38" s="4">
        <v>2</v>
      </c>
      <c r="D38" s="3" t="s">
        <v>60</v>
      </c>
      <c r="E38" s="12">
        <v>0</v>
      </c>
      <c r="F38" s="5">
        <v>33</v>
      </c>
      <c r="G38" s="5">
        <v>33</v>
      </c>
      <c r="H38" s="5" t="e">
        <f>IF(ISBLANK(#REF!),"",NOT(EXACT(#REF!,#REF!)))</f>
        <v>#REF!</v>
      </c>
      <c r="I38" s="5" t="e">
        <f>IF(ISBLANK(#REF!),"",NOT(EXACT(#REF!,#REF!)))</f>
        <v>#REF!</v>
      </c>
      <c r="J38" s="7" t="s">
        <v>35</v>
      </c>
      <c r="K38" s="5"/>
      <c r="L38" s="5">
        <f t="shared" si="5"/>
        <v>0</v>
      </c>
      <c r="M38" s="5"/>
      <c r="O38" s="22" t="s">
        <v>103</v>
      </c>
      <c r="AB38" s="19">
        <f>Indicadores[[#This Row],[Valor]]*Indicadores[[#This Row],[Ponderación de Maestría]]</f>
        <v>0</v>
      </c>
    </row>
    <row r="39" spans="1:29" ht="29" x14ac:dyDescent="0.35">
      <c r="A39" s="4">
        <v>38</v>
      </c>
      <c r="B39" s="4">
        <v>6</v>
      </c>
      <c r="C39" s="4">
        <v>3</v>
      </c>
      <c r="D39" s="3" t="s">
        <v>73</v>
      </c>
      <c r="E39" s="12">
        <v>1</v>
      </c>
      <c r="F39" s="5">
        <v>33</v>
      </c>
      <c r="G39" s="5">
        <v>33</v>
      </c>
      <c r="H39" s="5" t="e">
        <f>IF(ISBLANK(#REF!),"",NOT(EXACT(#REF!,#REF!)))</f>
        <v>#REF!</v>
      </c>
      <c r="I39" s="5" t="e">
        <f>IF(ISBLANK(#REF!),"",NOT(EXACT(#REF!,#REF!)))</f>
        <v>#REF!</v>
      </c>
      <c r="J39" s="7" t="s">
        <v>35</v>
      </c>
      <c r="K39" s="5"/>
      <c r="L39" s="5">
        <f t="shared" si="5"/>
        <v>33</v>
      </c>
      <c r="M39" s="5">
        <f t="shared" si="6"/>
        <v>33</v>
      </c>
      <c r="O39" s="23" t="s">
        <v>104</v>
      </c>
      <c r="AB39" s="19">
        <f>Indicadores[[#This Row],[Valor]]*Indicadores[[#This Row],[Ponderación de Maestría]]</f>
        <v>33</v>
      </c>
      <c r="AC39" s="15">
        <f>SUM(AB37:AB39)</f>
        <v>33</v>
      </c>
    </row>
    <row r="40" spans="1:29" ht="29" x14ac:dyDescent="0.35">
      <c r="A40" s="4">
        <v>39</v>
      </c>
      <c r="B40" s="4">
        <v>7</v>
      </c>
      <c r="C40" s="4">
        <v>1</v>
      </c>
      <c r="D40" s="3" t="s">
        <v>41</v>
      </c>
      <c r="E40" s="12">
        <v>1</v>
      </c>
      <c r="F40" s="5">
        <v>60</v>
      </c>
      <c r="G40" s="5">
        <v>60</v>
      </c>
      <c r="H40" s="5" t="e">
        <f>IF(ISBLANK(#REF!),"",NOT(EXACT(#REF!,#REF!)))</f>
        <v>#REF!</v>
      </c>
      <c r="I40" s="5" t="e">
        <f>IF(ISBLANK(#REF!),"",NOT(EXACT(#REF!,#REF!)))</f>
        <v>#REF!</v>
      </c>
      <c r="J40" s="7" t="s">
        <v>35</v>
      </c>
      <c r="K40" s="5"/>
      <c r="L40" s="5">
        <f t="shared" si="5"/>
        <v>60</v>
      </c>
      <c r="M40" s="5"/>
      <c r="O40" s="22" t="s">
        <v>105</v>
      </c>
      <c r="AB40" s="18">
        <f>Indicadores[[#This Row],[Valor]]*Indicadores[[#This Row],[Ponderación de Maestría]]</f>
        <v>60</v>
      </c>
    </row>
    <row r="41" spans="1:29" ht="29" x14ac:dyDescent="0.35">
      <c r="A41" s="4">
        <v>40</v>
      </c>
      <c r="B41" s="4">
        <v>7</v>
      </c>
      <c r="C41" s="4">
        <v>2</v>
      </c>
      <c r="D41" s="3" t="s">
        <v>86</v>
      </c>
      <c r="E41" s="13">
        <f>7/8</f>
        <v>0.875</v>
      </c>
      <c r="F41" s="5">
        <v>40</v>
      </c>
      <c r="G41" s="5">
        <v>40</v>
      </c>
      <c r="H41" s="5" t="e">
        <f>IF(ISBLANK(#REF!),"",NOT(EXACT(#REF!,#REF!)))</f>
        <v>#REF!</v>
      </c>
      <c r="I41" s="5" t="e">
        <f>IF(ISBLANK(#REF!),"",NOT(EXACT(#REF!,#REF!)))</f>
        <v>#REF!</v>
      </c>
      <c r="J41" s="7" t="s">
        <v>35</v>
      </c>
      <c r="K41" s="5"/>
      <c r="L41" s="5">
        <f t="shared" si="5"/>
        <v>35</v>
      </c>
      <c r="M41" s="5">
        <f t="shared" si="6"/>
        <v>95</v>
      </c>
      <c r="O41" t="s">
        <v>106</v>
      </c>
      <c r="AB41" s="18">
        <f>Indicadores[[#This Row],[Valor]]*Indicadores[[#This Row],[Ponderación de Maestría]]</f>
        <v>35</v>
      </c>
      <c r="AC41" s="15">
        <f>SUM(AB40:AB41)</f>
        <v>95</v>
      </c>
    </row>
    <row r="42" spans="1:29" ht="29" x14ac:dyDescent="0.35">
      <c r="A42" s="4">
        <v>41</v>
      </c>
      <c r="B42" s="4">
        <v>8</v>
      </c>
      <c r="C42" s="4">
        <v>1</v>
      </c>
      <c r="D42" s="3" t="s">
        <v>87</v>
      </c>
      <c r="E42" s="12">
        <f>Indicadores[[#This Row],[Columna1]]</f>
        <v>0.65789473684210531</v>
      </c>
      <c r="F42" s="5">
        <v>100</v>
      </c>
      <c r="G42" s="5">
        <v>100</v>
      </c>
      <c r="H42" s="5" t="e">
        <f>IF(ISBLANK(#REF!),"",NOT(EXACT(#REF!,#REF!)))</f>
        <v>#REF!</v>
      </c>
      <c r="I42" s="5" t="e">
        <f>IF(ISBLANK(#REF!),"",NOT(EXACT(#REF!,#REF!)))</f>
        <v>#REF!</v>
      </c>
      <c r="J42" s="7" t="s">
        <v>35</v>
      </c>
      <c r="K42" s="5"/>
      <c r="L42" s="5">
        <f t="shared" si="5"/>
        <v>65.789473684210535</v>
      </c>
      <c r="M42" s="5">
        <f t="shared" si="6"/>
        <v>65.789473684210535</v>
      </c>
      <c r="N42">
        <f>25/38</f>
        <v>0.65789473684210531</v>
      </c>
      <c r="O42" t="s">
        <v>107</v>
      </c>
      <c r="AB42" s="19">
        <f>Indicadores[[#This Row],[Valor]]*Indicadores[[#This Row],[Ponderación de Maestría]]</f>
        <v>65.789473684210535</v>
      </c>
      <c r="AC42" s="15">
        <f>AB42</f>
        <v>65.789473684210535</v>
      </c>
    </row>
    <row r="43" spans="1:29" ht="29" x14ac:dyDescent="0.35">
      <c r="A43" s="4">
        <v>42</v>
      </c>
      <c r="B43" s="4">
        <v>9</v>
      </c>
      <c r="C43" s="4">
        <v>1</v>
      </c>
      <c r="D43" s="3" t="s">
        <v>42</v>
      </c>
      <c r="E43" s="12">
        <f>Indicadores[[#This Row],[Columna1]]</f>
        <v>0.30434782608695654</v>
      </c>
      <c r="F43" s="5">
        <v>14</v>
      </c>
      <c r="G43" s="5">
        <v>14</v>
      </c>
      <c r="H43" s="5" t="e">
        <f>IF(ISBLANK(#REF!),"",NOT(EXACT(#REF!,#REF!)))</f>
        <v>#REF!</v>
      </c>
      <c r="I43" s="5" t="e">
        <f>IF(ISBLANK(#REF!),"",NOT(EXACT(#REF!,#REF!)))</f>
        <v>#REF!</v>
      </c>
      <c r="J43" s="7" t="s">
        <v>35</v>
      </c>
      <c r="K43" s="5"/>
      <c r="L43" s="5">
        <f t="shared" si="5"/>
        <v>4.2608695652173916</v>
      </c>
      <c r="M43" s="5"/>
      <c r="N43">
        <f>14/46</f>
        <v>0.30434782608695654</v>
      </c>
      <c r="O43" t="s">
        <v>117</v>
      </c>
      <c r="AB43" s="18">
        <f>Indicadores[[#This Row],[Valor]]*Indicadores[[#This Row],[Ponderación de Maestría]]</f>
        <v>4.2608695652173916</v>
      </c>
    </row>
    <row r="44" spans="1:29" ht="29" x14ac:dyDescent="0.35">
      <c r="A44" s="4">
        <v>43</v>
      </c>
      <c r="B44" s="4">
        <v>9</v>
      </c>
      <c r="C44" s="4">
        <v>2</v>
      </c>
      <c r="D44" s="3" t="s">
        <v>88</v>
      </c>
      <c r="E44" s="12">
        <f>Indicadores[[#This Row],[Columna1]]</f>
        <v>0.84615384615384615</v>
      </c>
      <c r="F44" s="5">
        <v>14</v>
      </c>
      <c r="G44" s="5">
        <v>14</v>
      </c>
      <c r="H44" s="5" t="e">
        <f>IF(ISBLANK(#REF!),"",NOT(EXACT(#REF!,#REF!)))</f>
        <v>#REF!</v>
      </c>
      <c r="I44" s="5" t="e">
        <f>IF(ISBLANK(#REF!),"",NOT(EXACT(#REF!,#REF!)))</f>
        <v>#REF!</v>
      </c>
      <c r="J44" s="7" t="s">
        <v>35</v>
      </c>
      <c r="K44" s="5"/>
      <c r="L44" s="5">
        <f t="shared" si="5"/>
        <v>11.846153846153847</v>
      </c>
      <c r="M44" s="5"/>
      <c r="N44">
        <f>11/13</f>
        <v>0.84615384615384615</v>
      </c>
      <c r="O44" t="s">
        <v>108</v>
      </c>
      <c r="AB44" s="18">
        <f>Indicadores[[#This Row],[Valor]]*Indicadores[[#This Row],[Ponderación de Maestría]]</f>
        <v>11.846153846153847</v>
      </c>
    </row>
    <row r="45" spans="1:29" ht="29" x14ac:dyDescent="0.35">
      <c r="A45" s="4">
        <v>44</v>
      </c>
      <c r="B45" s="4">
        <v>9</v>
      </c>
      <c r="C45" s="4">
        <v>3</v>
      </c>
      <c r="D45" s="3" t="s">
        <v>43</v>
      </c>
      <c r="E45" s="12">
        <v>1</v>
      </c>
      <c r="F45" s="5">
        <v>10</v>
      </c>
      <c r="G45" s="5">
        <v>10</v>
      </c>
      <c r="H45" s="5" t="e">
        <f>IF(ISBLANK(#REF!),"",NOT(EXACT(#REF!,#REF!)))</f>
        <v>#REF!</v>
      </c>
      <c r="I45" s="5" t="e">
        <f>IF(ISBLANK(#REF!),"",NOT(EXACT(#REF!,#REF!)))</f>
        <v>#REF!</v>
      </c>
      <c r="J45" s="7" t="s">
        <v>35</v>
      </c>
      <c r="K45" s="5"/>
      <c r="L45" s="5">
        <f t="shared" si="5"/>
        <v>10</v>
      </c>
      <c r="M45" s="5"/>
      <c r="O45" t="s">
        <v>109</v>
      </c>
      <c r="AB45" s="18">
        <f>Indicadores[[#This Row],[Valor]]*Indicadores[[#This Row],[Ponderación de Maestría]]</f>
        <v>10</v>
      </c>
    </row>
    <row r="46" spans="1:29" ht="29" x14ac:dyDescent="0.35">
      <c r="A46" s="4">
        <v>45</v>
      </c>
      <c r="B46" s="4">
        <v>9</v>
      </c>
      <c r="C46" s="4">
        <v>4</v>
      </c>
      <c r="D46" s="3" t="s">
        <v>74</v>
      </c>
      <c r="E46" s="27">
        <f>Indicadores[[#This Row],[Columna1]]</f>
        <v>0.30666666666666664</v>
      </c>
      <c r="F46" s="5">
        <v>18</v>
      </c>
      <c r="G46" s="5">
        <v>26</v>
      </c>
      <c r="H46" s="5" t="e">
        <f>IF(ISBLANK(#REF!),"",NOT(EXACT(#REF!,#REF!)))</f>
        <v>#REF!</v>
      </c>
      <c r="I46" s="5" t="e">
        <f>IF(ISBLANK(#REF!),"",NOT(EXACT(#REF!,#REF!)))</f>
        <v>#REF!</v>
      </c>
      <c r="J46" s="7" t="s">
        <v>35</v>
      </c>
      <c r="K46" s="5"/>
      <c r="L46" s="5">
        <f t="shared" si="5"/>
        <v>5.52</v>
      </c>
      <c r="M46" s="5"/>
      <c r="N46">
        <f>23/75</f>
        <v>0.30666666666666664</v>
      </c>
      <c r="O46" t="s">
        <v>130</v>
      </c>
      <c r="S46">
        <f>30/75</f>
        <v>0.4</v>
      </c>
      <c r="T46" t="s">
        <v>131</v>
      </c>
      <c r="X46">
        <f>23/75</f>
        <v>0.30666666666666664</v>
      </c>
      <c r="Y46" s="14" t="s">
        <v>114</v>
      </c>
      <c r="AB46" s="18">
        <f>Indicadores[[#This Row],[Valor]]*Indicadores[[#This Row],[Ponderación de Maestría]]</f>
        <v>5.52</v>
      </c>
    </row>
    <row r="47" spans="1:29" ht="29" x14ac:dyDescent="0.35">
      <c r="A47" s="4">
        <v>46</v>
      </c>
      <c r="B47" s="4">
        <v>9</v>
      </c>
      <c r="C47" s="4">
        <v>5</v>
      </c>
      <c r="D47" s="3" t="s">
        <v>89</v>
      </c>
      <c r="E47" s="27">
        <f>Indicadores[[#This Row],[Columna1]]</f>
        <v>0.53333333333333333</v>
      </c>
      <c r="F47" s="5">
        <v>12</v>
      </c>
      <c r="G47" s="5">
        <v>14</v>
      </c>
      <c r="H47" s="5" t="e">
        <f>IF(ISBLANK(#REF!),"",NOT(EXACT(#REF!,#REF!)))</f>
        <v>#REF!</v>
      </c>
      <c r="I47" s="5" t="e">
        <f>IF(ISBLANK(#REF!),"",NOT(EXACT(#REF!,#REF!)))</f>
        <v>#REF!</v>
      </c>
      <c r="J47" s="7" t="s">
        <v>35</v>
      </c>
      <c r="K47" s="5"/>
      <c r="L47" s="5">
        <f t="shared" si="5"/>
        <v>6.4</v>
      </c>
      <c r="M47" s="5"/>
      <c r="N47">
        <f>8/15</f>
        <v>0.53333333333333333</v>
      </c>
      <c r="O47" t="s">
        <v>110</v>
      </c>
      <c r="AB47" s="18">
        <f>Indicadores[[#This Row],[Valor]]*Indicadores[[#This Row],[Ponderación de Maestría]]</f>
        <v>6.4</v>
      </c>
    </row>
    <row r="48" spans="1:29" ht="29" x14ac:dyDescent="0.35">
      <c r="A48" s="4">
        <v>47</v>
      </c>
      <c r="B48" s="4">
        <v>9</v>
      </c>
      <c r="C48" s="4">
        <v>6</v>
      </c>
      <c r="D48" s="3" t="s">
        <v>44</v>
      </c>
      <c r="E48" s="13">
        <v>1</v>
      </c>
      <c r="F48" s="5">
        <v>14</v>
      </c>
      <c r="G48" s="5">
        <v>0</v>
      </c>
      <c r="H48" s="5" t="e">
        <f>IF(ISBLANK(#REF!),"",NOT(EXACT(#REF!,#REF!)))</f>
        <v>#REF!</v>
      </c>
      <c r="I48" s="5" t="e">
        <f>IF(ISBLANK(#REF!),"",NOT(EXACT(#REF!,#REF!)))</f>
        <v>#REF!</v>
      </c>
      <c r="J48" s="7" t="s">
        <v>33</v>
      </c>
      <c r="K48" s="5"/>
      <c r="L48" s="5">
        <f t="shared" si="5"/>
        <v>14</v>
      </c>
      <c r="M48" s="5"/>
      <c r="O48" t="s">
        <v>111</v>
      </c>
      <c r="AB48" s="18">
        <f>Indicadores[[#This Row],[Valor]]*Indicadores[[#This Row],[Ponderación de Maestría]]</f>
        <v>14</v>
      </c>
    </row>
    <row r="49" spans="1:29" s="11" customFormat="1" ht="29" x14ac:dyDescent="0.35">
      <c r="A49" s="4">
        <v>48</v>
      </c>
      <c r="B49" s="4">
        <v>9</v>
      </c>
      <c r="C49" s="4">
        <v>7</v>
      </c>
      <c r="D49" s="3" t="s">
        <v>52</v>
      </c>
      <c r="E49" s="12">
        <v>1</v>
      </c>
      <c r="F49" s="5">
        <v>18</v>
      </c>
      <c r="G49" s="5">
        <v>22</v>
      </c>
      <c r="H49" s="5" t="e">
        <f>IF(ISBLANK(#REF!),"",NOT(EXACT(#REF!,#REF!)))</f>
        <v>#REF!</v>
      </c>
      <c r="I49" s="5" t="e">
        <f>IF(ISBLANK(#REF!),"",NOT(EXACT(#REF!,#REF!)))</f>
        <v>#REF!</v>
      </c>
      <c r="J49" s="7" t="s">
        <v>35</v>
      </c>
      <c r="K49" s="5"/>
      <c r="L49" s="5">
        <f t="shared" si="5"/>
        <v>18</v>
      </c>
      <c r="M49" s="5">
        <f t="shared" si="6"/>
        <v>70.027023411371232</v>
      </c>
      <c r="AB49" s="18">
        <f>Indicadores[[#This Row],[Valor]]*Indicadores[[#This Row],[Ponderación de Maestría]]</f>
        <v>18</v>
      </c>
      <c r="AC49" s="21">
        <f>SUM(AB43:AB49)</f>
        <v>70.027023411371232</v>
      </c>
    </row>
    <row r="50" spans="1:29" ht="29" x14ac:dyDescent="0.35">
      <c r="A50" s="4">
        <v>49</v>
      </c>
      <c r="B50" s="4">
        <v>10</v>
      </c>
      <c r="C50" s="4">
        <v>1</v>
      </c>
      <c r="D50" s="3" t="s">
        <v>45</v>
      </c>
      <c r="E50" s="12">
        <v>1</v>
      </c>
      <c r="F50" s="5">
        <v>25</v>
      </c>
      <c r="G50" s="5">
        <v>25</v>
      </c>
      <c r="H50" s="5" t="e">
        <f>IF(ISBLANK(#REF!),"",NOT(EXACT(#REF!,#REF!)))</f>
        <v>#REF!</v>
      </c>
      <c r="I50" s="5" t="e">
        <f>IF(ISBLANK(#REF!),"",NOT(EXACT(#REF!,#REF!)))</f>
        <v>#REF!</v>
      </c>
      <c r="J50" s="7" t="s">
        <v>35</v>
      </c>
      <c r="K50" s="5"/>
      <c r="L50" s="5">
        <f t="shared" si="5"/>
        <v>25</v>
      </c>
      <c r="M50" s="5"/>
      <c r="AB50" s="19">
        <f>Indicadores[[#This Row],[Valor]]*Indicadores[[#This Row],[Ponderación de Maestría]]</f>
        <v>25</v>
      </c>
    </row>
    <row r="51" spans="1:29" ht="29" x14ac:dyDescent="0.35">
      <c r="A51" s="4">
        <v>50</v>
      </c>
      <c r="B51" s="4">
        <v>10</v>
      </c>
      <c r="C51" s="4">
        <v>2</v>
      </c>
      <c r="D51" s="3" t="s">
        <v>46</v>
      </c>
      <c r="E51" s="13">
        <v>0.66</v>
      </c>
      <c r="F51" s="5">
        <v>25</v>
      </c>
      <c r="G51" s="5">
        <v>25</v>
      </c>
      <c r="H51" s="5" t="e">
        <f>IF(ISBLANK(#REF!),"",NOT(EXACT(#REF!,#REF!)))</f>
        <v>#REF!</v>
      </c>
      <c r="I51" s="5" t="e">
        <f>IF(ISBLANK(#REF!),"",NOT(EXACT(#REF!,#REF!)))</f>
        <v>#REF!</v>
      </c>
      <c r="J51" s="7" t="s">
        <v>35</v>
      </c>
      <c r="K51" s="5"/>
      <c r="L51" s="5">
        <f t="shared" si="5"/>
        <v>16.5</v>
      </c>
      <c r="M51" s="5"/>
      <c r="O51" t="s">
        <v>112</v>
      </c>
      <c r="AB51" s="19">
        <f>Indicadores[[#This Row],[Valor]]*Indicadores[[#This Row],[Ponderación de Maestría]]</f>
        <v>16.5</v>
      </c>
    </row>
    <row r="52" spans="1:29" ht="29" x14ac:dyDescent="0.35">
      <c r="A52" s="4">
        <v>51</v>
      </c>
      <c r="B52" s="4">
        <v>10</v>
      </c>
      <c r="C52" s="4">
        <v>3</v>
      </c>
      <c r="D52" s="3" t="s">
        <v>47</v>
      </c>
      <c r="E52" s="12">
        <v>1</v>
      </c>
      <c r="F52" s="5">
        <v>30</v>
      </c>
      <c r="G52" s="5">
        <v>30</v>
      </c>
      <c r="H52" s="5" t="e">
        <f>IF(ISBLANK(#REF!),"",NOT(EXACT(#REF!,#REF!)))</f>
        <v>#REF!</v>
      </c>
      <c r="I52" s="5" t="e">
        <f>IF(ISBLANK(#REF!),"",NOT(EXACT(#REF!,#REF!)))</f>
        <v>#REF!</v>
      </c>
      <c r="J52" s="7" t="s">
        <v>35</v>
      </c>
      <c r="K52" s="5"/>
      <c r="L52" s="5">
        <f t="shared" si="5"/>
        <v>30</v>
      </c>
      <c r="M52" s="5"/>
      <c r="AB52" s="19">
        <f>Indicadores[[#This Row],[Valor]]*Indicadores[[#This Row],[Ponderación de Maestría]]</f>
        <v>30</v>
      </c>
    </row>
    <row r="53" spans="1:29" ht="29" x14ac:dyDescent="0.35">
      <c r="A53" s="4">
        <v>52</v>
      </c>
      <c r="B53" s="4">
        <v>10</v>
      </c>
      <c r="C53" s="4">
        <v>4</v>
      </c>
      <c r="D53" s="3" t="s">
        <v>48</v>
      </c>
      <c r="E53" s="12">
        <v>1</v>
      </c>
      <c r="F53" s="5">
        <v>20</v>
      </c>
      <c r="G53" s="5">
        <v>20</v>
      </c>
      <c r="H53" s="5" t="e">
        <f>IF(ISBLANK(#REF!),"",NOT(EXACT(#REF!,#REF!)))</f>
        <v>#REF!</v>
      </c>
      <c r="I53" s="5" t="e">
        <f>IF(ISBLANK(#REF!),"",NOT(EXACT(#REF!,#REF!)))</f>
        <v>#REF!</v>
      </c>
      <c r="J53" s="7" t="s">
        <v>35</v>
      </c>
      <c r="K53" s="5"/>
      <c r="L53" s="5">
        <f t="shared" si="5"/>
        <v>20</v>
      </c>
      <c r="M53" s="5">
        <f t="shared" si="6"/>
        <v>91.5</v>
      </c>
      <c r="AB53" s="19">
        <f>Indicadores[[#This Row],[Valor]]*Indicadores[[#This Row],[Ponderación de Maestría]]</f>
        <v>20</v>
      </c>
      <c r="AC53" s="15">
        <f>SUM(AB50:AB53)</f>
        <v>91.5</v>
      </c>
    </row>
    <row r="54" spans="1:29" ht="18.5" hidden="1" x14ac:dyDescent="0.45">
      <c r="A54" s="4">
        <v>53</v>
      </c>
      <c r="F54" s="5">
        <f>SUM(F2:F16)</f>
        <v>100</v>
      </c>
      <c r="G54" s="5">
        <f>SUM(G2:G16)</f>
        <v>100</v>
      </c>
      <c r="J54" s="7"/>
      <c r="K54" s="5"/>
      <c r="L54" s="25" t="str">
        <f>AB54</f>
        <v>Calif.</v>
      </c>
      <c r="M54" s="26">
        <f>SUM(M2:M53)/10</f>
        <v>83.322909709558175</v>
      </c>
      <c r="AB54" s="25" t="s">
        <v>125</v>
      </c>
      <c r="AC54" s="26">
        <f>SUM(AC2:AC53)/10</f>
        <v>83.322909709558175</v>
      </c>
    </row>
    <row r="55" spans="1:29" x14ac:dyDescent="0.35">
      <c r="N55" s="5"/>
    </row>
    <row r="57" spans="1:29" x14ac:dyDescent="0.35">
      <c r="O57" t="s">
        <v>123</v>
      </c>
    </row>
  </sheetData>
  <dataValidations count="1">
    <dataValidation type="list" allowBlank="1" showInputMessage="1" showErrorMessage="1" sqref="J2:J53" xr:uid="{00000000-0002-0000-0100-000000000000}">
      <formula1>#REF!</formula1>
    </dataValidation>
  </dataValidations>
  <pageMargins left="0.7" right="0.7" top="0.75" bottom="0.75" header="0.3" footer="0.3"/>
  <pageSetup orientation="portrait" r:id="rId1"/>
  <ignoredErrors>
    <ignoredError sqref="M5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Capítulos</vt:lpstr>
      <vt:lpstr>Indicadores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SG</dc:creator>
  <cp:lastModifiedBy>Danny Arroyo</cp:lastModifiedBy>
  <dcterms:created xsi:type="dcterms:W3CDTF">2021-10-05T15:11:42Z</dcterms:created>
  <dcterms:modified xsi:type="dcterms:W3CDTF">2023-05-09T19:13:23Z</dcterms:modified>
</cp:coreProperties>
</file>