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08"/>
  <workbookPr/>
  <mc:AlternateContent xmlns:mc="http://schemas.openxmlformats.org/markup-compatibility/2006">
    <mc:Choice Requires="x15">
      <x15ac:absPath xmlns:x15ac="http://schemas.microsoft.com/office/spreadsheetml/2010/11/ac" url="/Users/genaro/Desktop/PARO 2023/MAESTRÍA ING ESTRUCTURAS/Maestría Estructuras/"/>
    </mc:Choice>
  </mc:AlternateContent>
  <xr:revisionPtr revIDLastSave="0" documentId="13_ncr:1_{825EC0FF-427A-134D-B7E8-E8648C826CFC}" xr6:coauthVersionLast="45" xr6:coauthVersionMax="47" xr10:uidLastSave="{00000000-0000-0000-0000-000000000000}"/>
  <bookViews>
    <workbookView xWindow="16120" yWindow="560" windowWidth="24600" windowHeight="20340" activeTab="1" xr2:uid="{00000000-000D-0000-FFFF-FFFF00000000}"/>
  </bookViews>
  <sheets>
    <sheet name="Capítulos" sheetId="1" r:id="rId1"/>
    <sheet name="Indicadores" sheetId="2" r:id="rId2"/>
    <sheet name="Condicione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6" i="2" l="1"/>
  <c r="G58" i="2"/>
  <c r="G61" i="2"/>
  <c r="G62" i="2"/>
  <c r="G63" i="2"/>
  <c r="G64" i="2"/>
  <c r="G65" i="2"/>
  <c r="G66" i="2"/>
  <c r="F57" i="2"/>
  <c r="F58" i="2"/>
  <c r="F59" i="2"/>
  <c r="F60" i="2"/>
  <c r="F61" i="2"/>
  <c r="F62" i="2"/>
  <c r="F63" i="2"/>
  <c r="F64" i="2"/>
  <c r="F65" i="2"/>
  <c r="F66" i="2"/>
  <c r="E2" i="1" l="1"/>
  <c r="E4" i="1"/>
  <c r="F54" i="2" l="1"/>
  <c r="E10" i="1" l="1"/>
  <c r="I2" i="2"/>
  <c r="I3" i="2"/>
  <c r="I4" i="2"/>
  <c r="I5" i="2"/>
  <c r="I6" i="2"/>
  <c r="I7" i="2"/>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H53" i="2"/>
  <c r="H52" i="2"/>
  <c r="H51" i="2"/>
  <c r="H50" i="2"/>
  <c r="H49" i="2"/>
  <c r="H48" i="2"/>
  <c r="H47" i="2"/>
  <c r="H46" i="2"/>
  <c r="H45" i="2"/>
  <c r="H44" i="2"/>
  <c r="H43" i="2"/>
  <c r="H42" i="2"/>
  <c r="H41" i="2"/>
  <c r="H40" i="2"/>
  <c r="H39" i="2"/>
  <c r="H38" i="2"/>
  <c r="H37" i="2"/>
  <c r="H36" i="2"/>
  <c r="H35" i="2"/>
  <c r="H34" i="2"/>
  <c r="H33" i="2"/>
  <c r="H32" i="2"/>
  <c r="G32" i="2"/>
  <c r="H31" i="2"/>
  <c r="G31" i="2"/>
  <c r="H30" i="2"/>
  <c r="G30" i="2"/>
  <c r="H29" i="2"/>
  <c r="G29" i="2"/>
  <c r="H28" i="2"/>
  <c r="G28" i="2"/>
  <c r="H27" i="2"/>
  <c r="G27" i="2"/>
  <c r="H26" i="2"/>
  <c r="H25" i="2"/>
  <c r="G25" i="2"/>
  <c r="H24" i="2"/>
  <c r="G24" i="2"/>
  <c r="H23" i="2"/>
  <c r="G23" i="2"/>
  <c r="H22" i="2"/>
  <c r="G22" i="2"/>
  <c r="H21" i="2"/>
  <c r="G21" i="2"/>
  <c r="H20" i="2"/>
  <c r="G20" i="2"/>
  <c r="H19" i="2"/>
  <c r="G19" i="2"/>
  <c r="H18" i="2"/>
  <c r="G18" i="2"/>
  <c r="G59" i="2" s="1"/>
  <c r="H17" i="2"/>
  <c r="H16" i="2"/>
  <c r="H15" i="2"/>
  <c r="H14" i="2"/>
  <c r="H13" i="2"/>
  <c r="G13" i="2"/>
  <c r="H12" i="2"/>
  <c r="G12" i="2"/>
  <c r="H11" i="2"/>
  <c r="G11" i="2"/>
  <c r="H10" i="2"/>
  <c r="G10" i="2"/>
  <c r="H9" i="2"/>
  <c r="G9" i="2"/>
  <c r="H8" i="2"/>
  <c r="G8" i="2"/>
  <c r="H7" i="2"/>
  <c r="G7" i="2"/>
  <c r="H6" i="2"/>
  <c r="G6" i="2"/>
  <c r="H5" i="2"/>
  <c r="H4" i="2"/>
  <c r="H3" i="2"/>
  <c r="H2" i="2"/>
  <c r="G60" i="2" l="1"/>
  <c r="G57" i="2"/>
  <c r="G54" i="2"/>
  <c r="E11" i="1"/>
  <c r="E5" i="1" l="1"/>
  <c r="E6" i="1"/>
  <c r="E8" i="1"/>
  <c r="E9" i="1"/>
  <c r="E3" i="1"/>
  <c r="D13" i="1" l="1"/>
  <c r="E13" i="1"/>
</calcChain>
</file>

<file path=xl/sharedStrings.xml><?xml version="1.0" encoding="utf-8"?>
<sst xmlns="http://schemas.openxmlformats.org/spreadsheetml/2006/main" count="181" uniqueCount="117">
  <si>
    <t>Id</t>
  </si>
  <si>
    <t>Nombre</t>
  </si>
  <si>
    <t>Planta académica</t>
  </si>
  <si>
    <t>Seguimiento de egresados</t>
  </si>
  <si>
    <t>Producción académica</t>
  </si>
  <si>
    <t>Alumnos</t>
  </si>
  <si>
    <t>Infraestructura</t>
  </si>
  <si>
    <t>Planes y programas de estudio</t>
  </si>
  <si>
    <t>Evaluación y fomento</t>
  </si>
  <si>
    <t>Proceso de enseñanza-aprendizaje</t>
  </si>
  <si>
    <t>Vinculación</t>
  </si>
  <si>
    <t>Difusión</t>
  </si>
  <si>
    <t>Objeto a medir</t>
  </si>
  <si>
    <t>Capítulo</t>
  </si>
  <si>
    <t>Texto</t>
  </si>
  <si>
    <t>Al menos el 85% de los profesores que participan en un programa de doctorado, serán de contratación de tiempo completo e indeterminado.</t>
  </si>
  <si>
    <t>El 75% de los profesores que participan en un programa de maestría será de contratación de tiempo completo e indeterminado.</t>
  </si>
  <si>
    <t>Al menos el 80% de los profesores de tiempo completo por tiempo indeterminado tendrán la Beca de Apoyo a la Permanencia y la Beca al Reconocimiento de la Carrera Docente.</t>
  </si>
  <si>
    <t>Al menos el 50% de los profesores que participan en un programa de posgrado serán egresados de posgrados de otras instituciones, cuando se orienten a actividades de investigación.</t>
  </si>
  <si>
    <t>El 100% de los profesores dirige o codirige simultáneamente un número máximo de 4 ICRs para la maestría que está siendo evaluada.</t>
  </si>
  <si>
    <t>El 100% de los profesores dirige o codirige simultáneamente un número máximo de 3 tesis para el doctorado que está siendo evaluado.</t>
  </si>
  <si>
    <t>El posgrado implementa algún mecanismo de estudio de seguimiento de egresados.</t>
  </si>
  <si>
    <t>Al menos el 60% de la investigación desarrollada deberá estar relacionada con las LGAC.</t>
  </si>
  <si>
    <t>Al menos el 80% de los productos de investigación, durante el periodo de evaluación, están relacionados con los proyectos de investigación aprobados por los consejos divisionales, por CONACyT u otro afín.</t>
  </si>
  <si>
    <t>Valor</t>
  </si>
  <si>
    <t>Ponderación</t>
  </si>
  <si>
    <t>El 100% de las ICR o tesis en desarrollo y concluidas en el periodo de evaluación deben estar relacionadas con alguna de las LGAC.</t>
  </si>
  <si>
    <t>Mecanismos de egresados</t>
  </si>
  <si>
    <t>Cant. Indicadores</t>
  </si>
  <si>
    <t>Productividad en investigación de la planta académica</t>
  </si>
  <si>
    <t>Proceso de selección, seguimiento de alumnos y eficiencia terminal</t>
  </si>
  <si>
    <t>Perfil, reconocimiento y habilitación de la planta académica</t>
  </si>
  <si>
    <t>Equipo, software e instalaciones</t>
  </si>
  <si>
    <t>Adecuaciones o modificaciones a planes y programas de estudio</t>
  </si>
  <si>
    <t>Pertenencia al SNP y fomento institucional</t>
  </si>
  <si>
    <t>Uso de TI en el proceso de enseñanza-aprendizaje</t>
  </si>
  <si>
    <t>Vinculación con otras instituciones</t>
  </si>
  <si>
    <t>Mecanismos de difusión</t>
  </si>
  <si>
    <t>El posgrado cuenta con al menos cuatro de los siguientes mecanismos de selección, pudiendo considerar algunos no enlistados:</t>
  </si>
  <si>
    <t>El 100% de los alumnos de posgrado cuentan con un Comité Tutorial o una figura equivalente.</t>
  </si>
  <si>
    <t>Maestría</t>
  </si>
  <si>
    <t>Doctorado</t>
  </si>
  <si>
    <t>Maestría y Doctorado</t>
  </si>
  <si>
    <t>Porcentaje de profesores del Núcleo Básico que pertenecen al SNI.</t>
  </si>
  <si>
    <t>Observación</t>
  </si>
  <si>
    <t>Existen indicadores exclusivos para Maestría y Doctorado</t>
  </si>
  <si>
    <t>Ponderación de Maestría</t>
  </si>
  <si>
    <t>Ponderación Doctorado</t>
  </si>
  <si>
    <t>El posgrado cuenta con software especializado vigente para el desarrollo de las ICR o Tesis.</t>
  </si>
  <si>
    <t>El posgrado pertenece al Sistema Nacional de Posgrados del CONACyT u otro afín.</t>
  </si>
  <si>
    <t>El 30% de los alumnos realiza algún tipo de actividad de vinculación.</t>
  </si>
  <si>
    <t>El posgrado debe realizar al menos 2 convenios o colaboraciones con instituciones a través de otros organismos nacionales e internacionales, durante el periodo de evaluación.</t>
  </si>
  <si>
    <t>Al menos 2 estudiantes de otras instituciones realizaron alguna estancia en el posgrado durante el periodo de evaluación.</t>
  </si>
  <si>
    <t>Al menos 3 medios de comunicación diferentes (electrónicos o impresos) son utilizados para difundir la información de los posgrados.</t>
  </si>
  <si>
    <t>Al menos 3 eventos académicos diferentes donde se difunde el posgrado durante el periodo de evaluación.</t>
  </si>
  <si>
    <t>El 100% de ICR o tesis concluidas son publicadas en el repositorio de la UAM durante el periodo de evaluación.</t>
  </si>
  <si>
    <t>Al menos 2 medios de difusión distintos se utilizan para la divulgación de ICR o tesis reconocidas en procesos internos o externos, durante el periodo de evaluación.</t>
  </si>
  <si>
    <t>Tipo Posgrado</t>
  </si>
  <si>
    <t>No. Indicador</t>
  </si>
  <si>
    <t>ID</t>
  </si>
  <si>
    <t>Tipo</t>
  </si>
  <si>
    <t>Tipo de Posgrados</t>
  </si>
  <si>
    <t>SUMA DE PONDERACIONES</t>
  </si>
  <si>
    <t>Total</t>
  </si>
  <si>
    <t>El número de Departamentos de adscripción de los profesores participantes en el posgrado es al menos 2 en el periodo de evaluación.</t>
  </si>
  <si>
    <t>El 30% de las Tesis o ICR están asociadas a problemas nacionales.</t>
  </si>
  <si>
    <t>Existe un indicador exclusivo para Maestría</t>
  </si>
  <si>
    <t>Tabla I.a</t>
  </si>
  <si>
    <t>Durante el período de evaluación, el número mínimo de ICR o Tesis dirigidas por cada profesor del núcleo básico es 1.</t>
  </si>
  <si>
    <t>Al menos el 60% de los profesores que participan en un programa de maestría, tendrán el grado de doctor y el resto tendrán el grado de maestría.</t>
  </si>
  <si>
    <t>El 100% de profesores que participan en un programa de doctorado tendrán el grado de doctor.</t>
  </si>
  <si>
    <t>Al menos el 50% de la planta académica del posgrado tendrá algún reconocimiento externo otorgado por instituciones u organismos académicos (SNI, PRODEP, Academias, Sociedades, Redes temáticas, entre otras).</t>
  </si>
  <si>
    <t>El 100% de la planta académica cuenta con experiencia en la formación de profesionales a nivel posgrado.</t>
  </si>
  <si>
    <t>El número de productos de trabajo de investigación por profesor del núcleo básico será al menos de tres durante el periodo de evaluación.</t>
  </si>
  <si>
    <t>El 90% de los alumnos cumplen con un promedio mínimo de 8.0 en el nivel de estudios anterior.</t>
  </si>
  <si>
    <t>El 80% de los profesores que participan en un programa de posgrado, tendrán una formación afín a la disciplina y a los requerimientos del programa.</t>
  </si>
  <si>
    <t>Al menos el 50% de los estudiantes del programa obtienen el grado sin tomar en cuenta el tiempo (Tasa de graduación).</t>
  </si>
  <si>
    <t>Al menos el 50% de los estudiantes graduados del programa en el periodo de evaluación obtienen el grado en el tiempo establecido en el plan de estudios más 12 meses de margen.</t>
  </si>
  <si>
    <t>Al menos el 30% de las publicaciones generadas por el total del alumnado y la planta académica del posgrado es en coautoría con otras instituciones externas.</t>
  </si>
  <si>
    <t>No aplica</t>
  </si>
  <si>
    <t>Si</t>
  </si>
  <si>
    <t>Dic. 2018</t>
  </si>
  <si>
    <t xml:space="preserve">En la Tabla IV.a, no se indica el número de asesorias que los últimos sesenta alumnos tuvieron con su asesor. </t>
  </si>
  <si>
    <t>La tasa de graduación se calculó considerando el total de alumnos graduados en el periodo de tres años que se indica en la Tabla IV.e</t>
  </si>
  <si>
    <t>La eficiencia terminalse calculó considerando el total de alumnos graduados en el periodo de tres años que se indica en la Tabla IV.e</t>
  </si>
  <si>
    <t xml:space="preserve">En la Tabla IV.d, se observa que el 100 % de los profesores cumplen con este requisito. </t>
  </si>
  <si>
    <t>Se consideró que el equipo listado en la Tabla V.a funciona adecuadamente.</t>
  </si>
  <si>
    <t>La Tabla V.c y el Anexo A, dan evidencia de que el posgrsdo cuenta con Laboratorios especializados, salones para impartir cursos y espacios que los alumnos pueden utilizar para desarrollar sus actividades académicas.</t>
  </si>
  <si>
    <t>Se anexa documento que da evidencia de que en la Sesión 612 Ordinaria del Consejo Divisional de CBI de fecha 4 de julio de 2019, se aprobaron adecuaciones al Plan de Estudios de la Maestría en Ingeniería Estructural.</t>
  </si>
  <si>
    <t>?</t>
  </si>
  <si>
    <t>Sí</t>
  </si>
  <si>
    <t>Se anexa documento de fecha 13 de enero de 2022, donde se APRUEBA la renovación del posgrado dentro del PNPC.</t>
  </si>
  <si>
    <t>De acuerdo a la Tabla IV.c, se consideró un total de 77 alumnos, de lo cuales, de acuerdo a la Tabla IX.a, realiza alguna actividad de vinculación.</t>
  </si>
  <si>
    <t>No se adjuntan cartas asociadas a los Convenios descritos en la Tabla IX.c</t>
  </si>
  <si>
    <t>No</t>
  </si>
  <si>
    <t>Dos de las evidencias de la Tabla X.b corresponden al mismo evento académico.</t>
  </si>
  <si>
    <t>Este indicador no se encuentra en los Lineamientos, sin embrgo, su redacción es similar al indicador 6.3 de los Lineamientos.</t>
  </si>
  <si>
    <t>El 100% de los graduados durante el periodo de evaluación participaron en al menos un producto de trabajo, aceptado o publicado, en conjunto con al menos un integrante de la planta académica.</t>
  </si>
  <si>
    <t>El 100% de las ICR y las tesis concluidas a partir del año 2019 son verificadas mediante el uso de alguna herramienta para detectar el plagio.</t>
  </si>
  <si>
    <t>El 100% de las ICR y las tesis concluidas a partir del año 2019 son verificadas y cumplen con un porcentaje de similitud menor al 20%, sin considerar referencias, citas y glosarios.</t>
  </si>
  <si>
    <t>El 100% de los alumnos de posgrado cuentan con tutores o tutoras o directores o directoras responsables de su orientación académico/administrativa durante toda su trayectoria escolar.</t>
  </si>
  <si>
    <t>El 100% de los alumnos reciben al menos 9 asesorías de sus tutores o tutoras o directores o directoras por año natural.</t>
  </si>
  <si>
    <t>El posgrado cuenta con soporte de laboratorios, aulas de cómputo o talleres asociados a las áreas de investigación o a los departamentos de la DCBI donde se desarrollan ICR o tesis.</t>
  </si>
  <si>
    <t>El posgrado cuenta con instalaciones adecuadas para el cumplimiento de sus objetivos tales como aulas de clase, espacios de estudio y áreas administrativas.</t>
  </si>
  <si>
    <t xml:space="preserve">El número de años transcurridos desde la última adecuación al plan de estudios no es mayor a 3 años o mayor a 5 años en el caso de modificaciones. </t>
  </si>
  <si>
    <t>El comité de estudios del posgrado ha realizado la revisión o actualización de las LGAC (o su equivalente) durante los últimos 3 años naturales, y en su caso, actualizó el mapa curricular.</t>
  </si>
  <si>
    <t>El posgrado cuenta con mecanismos de fomento institucional (solo aplicable para posgrados que no pertenezcan al SNP).</t>
  </si>
  <si>
    <t>Al menos el 50% de los programas de estudio (UEA obligatorias) contemplan el uso de Tecnologías de la Información y Comunicación en el proceso de enseñanza-aprendizaje.</t>
  </si>
  <si>
    <t>Se cumple con el número de integrantes del Núcleo Básico sea de al menos ocho integrantes para maestría, nueve integrantes para doctorado y doce para programas integrados o lo que establezca el Plan de Estudios del Programa.</t>
  </si>
  <si>
    <t>El 100% de la planta académica del posgrado imparte al menos 12 horas-semana-trimestre acumuladas al año  frente a grupo en UEAs de licenciatura en promedio en los últimos 3 años naturales.</t>
  </si>
  <si>
    <t>Los posgrados deben de mostrar evidencia de dirección de tesis con participáción externa al Núcleo Básico</t>
  </si>
  <si>
    <t>Al menos el 60% de los productos de trabajo (investigación y difusión) generados por la planta académica y los estudiantes del posgrado están relacionados con los PRONACES durante el periodo de evaluación.</t>
  </si>
  <si>
    <t>El 50% de las profesoras y profesores realiza algún tipo de actividad de vinculación.</t>
  </si>
  <si>
    <t>El 50% del alumnado egresado del posgrado participaron en un programa de movilidad durante el periodo de evaluación.</t>
  </si>
  <si>
    <t>Se anexa un documento (CPIE.CBI.281/18) de fecha 19 de diceimbre de 2018 donde el Comité de Estudios solicita al Consejo Divisional adecuaciones al Plan de Estudios del Programa de Ingeniería Estructural.</t>
  </si>
  <si>
    <t>En la Tabla VIII.a sólo  se muestra que sólo 4 UEA obligatorias contemplan el uso de TICS. No se especifica el total de UEA obligatorias, sin embargo, en el Paln de Estudios de la Maestría se. Indican 10 UEA obligatorias.</t>
  </si>
  <si>
    <t>En la Tabla III.b se reportan 290 productos de trabajo de investigación durante el periodo de evaluación, mientras que en la Tabla I.b se indica que el número de profesores del núcleo básico es de 12. Por lo tanto, el número promedio de trabajo de investigación por integrante del núcleo básico es de (290/12)=24.16. De acuerdo a los Lineaminetos Divisionales para la Evaluación de los Posgrados, este valor se debe dividiir entre 3 y multiplicar por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</si>
</sst>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0"/>
      <name val="Calibri"/>
      <family val="2"/>
      <scheme val="minor"/>
    </font>
    <font>
      <b/>
      <sz val="11"/>
      <color theme="1"/>
      <name val="Calibri"/>
      <family val="2"/>
      <scheme val="minor"/>
    </font>
    <font>
      <sz val="11"/>
      <color theme="1"/>
      <name val="Calibri"/>
      <family val="2"/>
      <scheme val="minor"/>
    </font>
  </fonts>
  <fills count="7">
    <fill>
      <patternFill patternType="none"/>
    </fill>
    <fill>
      <patternFill patternType="gray125"/>
    </fill>
    <fill>
      <patternFill patternType="solid">
        <fgColor theme="4"/>
        <bgColor theme="4"/>
      </patternFill>
    </fill>
    <fill>
      <patternFill patternType="solid">
        <fgColor theme="9"/>
        <bgColor theme="9"/>
      </patternFill>
    </fill>
    <fill>
      <patternFill patternType="solid">
        <fgColor rgb="FFFFFFCC"/>
      </patternFill>
    </fill>
    <fill>
      <patternFill patternType="solid">
        <fgColor theme="0"/>
        <bgColor indexed="64"/>
      </patternFill>
    </fill>
    <fill>
      <patternFill patternType="solid">
        <fgColor theme="4" tint="0.79998168889431442"/>
        <bgColor indexed="64"/>
      </patternFill>
    </fill>
  </fills>
  <borders count="4">
    <border>
      <left/>
      <right/>
      <top/>
      <bottom/>
      <diagonal/>
    </border>
    <border>
      <left style="thin">
        <color theme="9" tint="0.39997558519241921"/>
      </left>
      <right/>
      <top/>
      <bottom/>
      <diagonal/>
    </border>
    <border>
      <left style="thin">
        <color theme="4" tint="0.39997558519241921"/>
      </left>
      <right/>
      <top/>
      <bottom/>
      <diagonal/>
    </border>
    <border>
      <left style="thin">
        <color rgb="FFB2B2B2"/>
      </left>
      <right style="thin">
        <color rgb="FFB2B2B2"/>
      </right>
      <top style="thin">
        <color rgb="FFB2B2B2"/>
      </top>
      <bottom style="thin">
        <color rgb="FFB2B2B2"/>
      </bottom>
      <diagonal/>
    </border>
  </borders>
  <cellStyleXfs count="2">
    <xf numFmtId="0" fontId="0" fillId="0" borderId="0"/>
    <xf numFmtId="0" fontId="3" fillId="4" borderId="3" applyNumberFormat="0" applyFont="0" applyAlignment="0" applyProtection="0"/>
  </cellStyleXfs>
  <cellXfs count="38">
    <xf numFmtId="0" fontId="0" fillId="0" borderId="0" xfId="0"/>
    <xf numFmtId="0" fontId="0" fillId="0" borderId="0" xfId="0" applyAlignment="1">
      <alignment wrapText="1"/>
    </xf>
    <xf numFmtId="0" fontId="0" fillId="0" borderId="0" xfId="0" applyAlignment="1">
      <alignment horizontal="left" vertical="top"/>
    </xf>
    <xf numFmtId="0" fontId="0" fillId="0" borderId="0" xfId="0" applyAlignment="1">
      <alignment horizontal="left" vertical="top"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wrapText="1"/>
    </xf>
    <xf numFmtId="0" fontId="0" fillId="0" borderId="0" xfId="0" applyAlignment="1">
      <alignment vertical="top" wrapText="1"/>
    </xf>
    <xf numFmtId="0" fontId="2" fillId="0" borderId="0" xfId="0" applyFont="1"/>
    <xf numFmtId="0" fontId="2" fillId="0" borderId="0" xfId="0" applyFont="1" applyAlignment="1">
      <alignment horizontal="right" wrapText="1"/>
    </xf>
    <xf numFmtId="0" fontId="2" fillId="0" borderId="0" xfId="0" applyFont="1" applyAlignment="1">
      <alignment vertical="top"/>
    </xf>
    <xf numFmtId="0" fontId="0" fillId="0" borderId="3" xfId="1" applyFont="1" applyFill="1"/>
    <xf numFmtId="9" fontId="0" fillId="0" borderId="0" xfId="0" applyNumberFormat="1" applyAlignment="1">
      <alignment vertical="top"/>
    </xf>
    <xf numFmtId="10" fontId="0" fillId="0" borderId="0" xfId="0" applyNumberFormat="1" applyAlignment="1">
      <alignment vertical="top"/>
    </xf>
    <xf numFmtId="0" fontId="0" fillId="5" borderId="0" xfId="0" applyFill="1" applyAlignment="1">
      <alignment horizontal="right" vertical="top"/>
    </xf>
    <xf numFmtId="0" fontId="0" fillId="5" borderId="0" xfId="0" applyFill="1" applyAlignment="1">
      <alignment horizontal="left" vertical="top" wrapText="1"/>
    </xf>
    <xf numFmtId="10" fontId="0" fillId="5" borderId="0" xfId="0" applyNumberFormat="1" applyFill="1" applyAlignment="1">
      <alignment vertical="top"/>
    </xf>
    <xf numFmtId="0" fontId="0" fillId="5" borderId="0" xfId="0" applyFill="1" applyAlignment="1">
      <alignment vertical="top"/>
    </xf>
    <xf numFmtId="0" fontId="0" fillId="5" borderId="0" xfId="0" applyFill="1" applyAlignment="1">
      <alignment horizontal="center" vertical="top" wrapText="1"/>
    </xf>
    <xf numFmtId="0" fontId="0" fillId="5" borderId="0" xfId="0" applyFill="1"/>
    <xf numFmtId="9" fontId="0" fillId="5" borderId="0" xfId="0" applyNumberFormat="1" applyFill="1" applyAlignment="1">
      <alignment vertical="top"/>
    </xf>
    <xf numFmtId="0" fontId="1" fillId="2" borderId="2" xfId="0" applyFont="1" applyFill="1" applyBorder="1" applyAlignment="1">
      <alignment horizontal="center" vertical="top"/>
    </xf>
    <xf numFmtId="0" fontId="1" fillId="2" borderId="0" xfId="0" applyFont="1" applyFill="1" applyAlignment="1">
      <alignment horizontal="center" vertical="top"/>
    </xf>
    <xf numFmtId="0" fontId="1" fillId="3" borderId="1" xfId="0" applyFont="1" applyFill="1" applyBorder="1" applyAlignment="1">
      <alignment horizontal="center"/>
    </xf>
    <xf numFmtId="0" fontId="1" fillId="3" borderId="0" xfId="0" applyFont="1" applyFill="1" applyAlignment="1">
      <alignment horizontal="center"/>
    </xf>
    <xf numFmtId="0" fontId="0" fillId="0" borderId="0" xfId="0" applyFill="1" applyAlignment="1">
      <alignment horizontal="right" vertical="top"/>
    </xf>
    <xf numFmtId="0" fontId="0" fillId="0" borderId="0" xfId="0" applyFill="1" applyAlignment="1">
      <alignment horizontal="left" vertical="top" wrapText="1"/>
    </xf>
    <xf numFmtId="9" fontId="0" fillId="0" borderId="0" xfId="0" applyNumberFormat="1" applyFill="1" applyAlignment="1">
      <alignment vertical="top"/>
    </xf>
    <xf numFmtId="0" fontId="0" fillId="0" borderId="0" xfId="0" applyFill="1" applyAlignment="1">
      <alignment vertical="top"/>
    </xf>
    <xf numFmtId="0" fontId="0" fillId="0" borderId="0" xfId="0" applyFill="1" applyAlignment="1">
      <alignment horizontal="center" vertical="top" wrapText="1"/>
    </xf>
    <xf numFmtId="0" fontId="0" fillId="0" borderId="0" xfId="0" applyFill="1"/>
    <xf numFmtId="10" fontId="0" fillId="0" borderId="0" xfId="0" applyNumberFormat="1" applyFill="1" applyAlignment="1">
      <alignment vertical="top"/>
    </xf>
    <xf numFmtId="0" fontId="0" fillId="0" borderId="0" xfId="0" applyFill="1" applyAlignment="1">
      <alignment vertical="top" wrapText="1"/>
    </xf>
    <xf numFmtId="0" fontId="0" fillId="6" borderId="0" xfId="0" applyFill="1" applyAlignment="1">
      <alignment horizontal="right" vertical="top"/>
    </xf>
    <xf numFmtId="0" fontId="0" fillId="6" borderId="0" xfId="0" applyFill="1" applyAlignment="1">
      <alignment horizontal="left" vertical="top" wrapText="1"/>
    </xf>
    <xf numFmtId="0" fontId="0" fillId="6" borderId="0" xfId="0" applyFill="1" applyAlignment="1">
      <alignment vertical="top"/>
    </xf>
    <xf numFmtId="0" fontId="0" fillId="6" borderId="0" xfId="0" applyFill="1" applyAlignment="1">
      <alignment horizontal="center" vertical="top" wrapText="1"/>
    </xf>
    <xf numFmtId="0" fontId="0" fillId="6" borderId="0" xfId="0" applyFill="1"/>
  </cellXfs>
  <cellStyles count="2">
    <cellStyle name="Normal" xfId="0" builtinId="0"/>
    <cellStyle name="Notas" xfId="1" builtinId="10"/>
  </cellStyles>
  <dxfs count="36">
    <dxf>
      <alignment horizontal="general" vertical="top" textRotation="0" wrapText="0" indent="0" justifyLastLine="0" shrinkToFit="0" readingOrder="0"/>
    </dxf>
    <dxf>
      <alignment horizontal="general" vertical="top" textRotation="0" wrapText="1"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left" vertical="top" textRotation="0" wrapText="1" indent="0" justifyLastLine="0" shrinkToFit="0" readingOrder="0"/>
    </dxf>
    <dxf>
      <alignment horizontal="right" vertical="top" textRotation="0" wrapText="0" indent="0" justifyLastLine="0" shrinkToFit="0" readingOrder="0"/>
    </dxf>
    <dxf>
      <alignment horizontal="right" vertical="top" textRotation="0" wrapText="0" indent="0" justifyLastLine="0" shrinkToFit="0" readingOrder="0"/>
    </dxf>
    <dxf>
      <alignment horizontal="right" vertical="top" textRotation="0" wrapText="0" indent="0" justifyLastLine="0" shrinkToFit="0" readingOrder="0"/>
    </dxf>
    <dxf>
      <numFmt numFmtId="0" formatCode="General"/>
      <alignment horizontal="general" vertical="top" textRotation="0" wrapText="0" indent="0" justifyLastLine="0" shrinkToFit="0" readingOrder="0"/>
    </dxf>
    <dxf>
      <numFmt numFmtId="0" formatCode="General"/>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vertical="top" textRotation="0" indent="0" justifyLastLine="0" shrinkToFit="0" readingOrder="0"/>
    </dxf>
    <dxf>
      <alignment vertical="top" textRotation="0" wrapText="1" indent="0" justifyLastLine="0" shrinkToFit="0" readingOrder="0"/>
    </dxf>
    <dxf>
      <numFmt numFmtId="0" formatCode="General"/>
      <alignment horizontal="general" vertical="top" textRotation="0" wrapText="0" indent="0" justifyLastLine="0" shrinkToFit="0" readingOrder="0"/>
    </dxf>
    <dxf>
      <alignment horizontal="general" vertical="top" textRotation="0" wrapText="0" indent="0" justifyLastLine="0" shrinkToFit="0" readingOrder="0"/>
    </dxf>
    <dxf>
      <numFmt numFmtId="0" formatCode="General"/>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horizontal="left" vertical="top" textRotation="0" wrapText="1" indent="0" justifyLastLine="0" shrinkToFit="0" readingOrder="0"/>
    </dxf>
    <dxf>
      <alignment horizontal="right" vertical="top" textRotation="0" wrapText="0" indent="0" justifyLastLine="0" shrinkToFit="0" readingOrder="0"/>
    </dxf>
    <dxf>
      <alignment horizontal="right" vertical="top" textRotation="0" wrapText="0" indent="0" justifyLastLine="0" shrinkToFit="0" readingOrder="0"/>
    </dxf>
    <dxf>
      <alignment horizontal="right" vertical="top" textRotation="0" wrapText="0" indent="0" justifyLastLine="0" shrinkToFit="0" readingOrder="0"/>
    </dxf>
    <dxf>
      <alignment horizontal="center" vertical="top" textRotation="0" wrapText="1" indent="0" justifyLastLine="0" shrinkToFit="0" readingOrder="0"/>
    </dxf>
    <dxf>
      <alignment horizontal="left" vertical="top" textRotation="0" indent="0" justifyLastLine="0" shrinkToFit="0" readingOrder="0"/>
    </dxf>
    <dxf>
      <alignment horizontal="right" vertical="top" textRotation="0" wrapText="0" indent="0" justifyLastLine="0" shrinkToFit="0" readingOrder="0"/>
    </dxf>
    <dxf>
      <alignment horizontal="right" vertical="top" textRotation="0" wrapText="0" indent="0" justifyLastLine="0" shrinkToFit="0" readingOrder="0"/>
    </dxf>
    <dxf>
      <alignment horizontal="left" vertical="top" textRotation="0" wrapText="1" indent="0" justifyLastLine="0" shrinkToFit="0" readingOrder="0"/>
    </dxf>
    <dxf>
      <alignment horizontal="left" vertical="top" textRotation="0" indent="0" justifyLastLine="0" shrinkToFit="0" readingOrder="0"/>
    </dxf>
    <dxf>
      <alignment horizontal="left" vertical="top" textRotation="0" indent="0" justifyLastLine="0" shrinkToFit="0" readingOrder="0"/>
    </dxf>
    <dxf>
      <alignment horizontal="left" vertical="top" textRotation="0" indent="0" justifyLastLine="0" shrinkToFit="0" readingOrder="0"/>
    </dxf>
    <dxf>
      <alignment horizontal="left" vertical="top"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Capitulos" displayName="Capitulos" ref="A1:F11" totalsRowShown="0" headerRowDxfId="35" dataDxfId="34">
  <autoFilter ref="A1:F11" xr:uid="{00000000-0009-0000-0100-000002000000}"/>
  <tableColumns count="6">
    <tableColumn id="1" xr3:uid="{00000000-0010-0000-0000-000001000000}" name="Id" dataDxfId="33"/>
    <tableColumn id="2" xr3:uid="{00000000-0010-0000-0000-000002000000}" name="Nombre" dataDxfId="32"/>
    <tableColumn id="3" xr3:uid="{00000000-0010-0000-0000-000003000000}" name="Objeto a medir" dataDxfId="31"/>
    <tableColumn id="4" xr3:uid="{00000000-0010-0000-0000-000004000000}" name="Ponderación" dataDxfId="30"/>
    <tableColumn id="5" xr3:uid="{00000000-0010-0000-0000-000005000000}" name="Cant. Indicadores" dataDxfId="29">
      <calculatedColumnFormula>COUNTIF(Indicadores[[#All],[Capítulo]],Capitulos[[#This Row],[Id]])</calculatedColumnFormula>
    </tableColumn>
    <tableColumn id="6" xr3:uid="{00000000-0010-0000-0000-000006000000}" name="Observación" dataDxfId="28"/>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Indicadores" displayName="Indicadores" ref="A1:K54" totalsRowCount="1" headerRowDxfId="27">
  <autoFilter ref="A1:K53" xr:uid="{00000000-0009-0000-0100-000001000000}"/>
  <tableColumns count="11">
    <tableColumn id="1" xr3:uid="{00000000-0010-0000-0100-000001000000}" name="Id" dataDxfId="26" totalsRowDxfId="10"/>
    <tableColumn id="2" xr3:uid="{00000000-0010-0000-0100-000002000000}" name="Capítulo" dataDxfId="25" totalsRowDxfId="9"/>
    <tableColumn id="3" xr3:uid="{00000000-0010-0000-0100-000003000000}" name="No. Indicador" dataDxfId="24" totalsRowDxfId="8"/>
    <tableColumn id="4" xr3:uid="{00000000-0010-0000-0100-000004000000}" name="Texto" dataDxfId="23" totalsRowDxfId="7"/>
    <tableColumn id="5" xr3:uid="{00000000-0010-0000-0100-000005000000}" name="Valor" dataDxfId="22" totalsRowDxfId="6"/>
    <tableColumn id="6" xr3:uid="{00000000-0010-0000-0100-000006000000}" name="Ponderación de Maestría" totalsRowFunction="custom" dataDxfId="21" totalsRowDxfId="5">
      <totalsRowFormula>SUM(F2:F16)</totalsRowFormula>
    </tableColumn>
    <tableColumn id="8" xr3:uid="{00000000-0010-0000-0100-000008000000}" name="Ponderación Doctorado" totalsRowFunction="custom" dataDxfId="20" totalsRowDxfId="4">
      <totalsRowFormula>SUM(G2:G16)</totalsRowFormula>
    </tableColumn>
    <tableColumn id="11" xr3:uid="{00000000-0010-0000-0100-00000B000000}" name="Maestría" dataDxfId="19" totalsRowDxfId="3"/>
    <tableColumn id="12" xr3:uid="{00000000-0010-0000-0100-00000C000000}" name="Doctorado" dataDxfId="18" totalsRowDxfId="2">
      <calculatedColumnFormula>IF(ISBLANK(#REF!),"",NOT(EXACT(#REF!,Condiciones!$B$3)))</calculatedColumnFormula>
    </tableColumn>
    <tableColumn id="7" xr3:uid="{00000000-0010-0000-0100-000007000000}" name="Tipo Posgrado" dataDxfId="17" totalsRowDxfId="1"/>
    <tableColumn id="9" xr3:uid="{00000000-0010-0000-0100-000009000000}" name="Observación" dataDxfId="16" totalsRowDxfId="0"/>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Suma_Ponderaciones" displayName="Suma_Ponderaciones" ref="E56:G66" totalsRowShown="0" headerRowDxfId="15" dataDxfId="14">
  <autoFilter ref="E56:G66" xr:uid="{00000000-0009-0000-0100-000004000000}"/>
  <tableColumns count="3">
    <tableColumn id="1" xr3:uid="{00000000-0010-0000-0200-000001000000}" name="Capítulo" dataDxfId="13"/>
    <tableColumn id="2" xr3:uid="{00000000-0010-0000-0200-000002000000}" name="Maestría" dataDxfId="12">
      <calculatedColumnFormula>SUMIF(B:B,Suma_Ponderaciones[[#This Row],[Capítulo]],F:F)</calculatedColumnFormula>
    </tableColumn>
    <tableColumn id="3" xr3:uid="{00000000-0010-0000-0200-000003000000}" name="Doctorado" dataDxfId="11">
      <calculatedColumnFormula>SUMIF(B:B,Suma_Ponderaciones[[#This Row],[Capítulo]],G:G)</calculatedColumnFormula>
    </tableColumn>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3000000}" name="Tipo_Posgrados" displayName="Tipo_Posgrados" ref="A2:B5" totalsRowShown="0">
  <autoFilter ref="A2:B5" xr:uid="{00000000-0009-0000-0100-000003000000}"/>
  <tableColumns count="2">
    <tableColumn id="1" xr3:uid="{00000000-0010-0000-0300-000001000000}" name="ID"/>
    <tableColumn id="2" xr3:uid="{00000000-0010-0000-0300-000002000000}" name="Tipo"/>
  </tableColumns>
  <tableStyleInfo name="TableStyleMedium7"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3"/>
  <sheetViews>
    <sheetView zoomScale="145" zoomScaleNormal="145" workbookViewId="0">
      <selection activeCell="D18" sqref="D18"/>
    </sheetView>
  </sheetViews>
  <sheetFormatPr baseColWidth="10" defaultRowHeight="15" x14ac:dyDescent="0.2"/>
  <cols>
    <col min="1" max="1" width="4.83203125" customWidth="1"/>
    <col min="2" max="2" width="32.33203125" bestFit="1" customWidth="1"/>
    <col min="3" max="3" width="40.6640625" style="1" customWidth="1"/>
    <col min="4" max="4" width="14.5" bestFit="1" customWidth="1"/>
    <col min="5" max="5" width="16.5" customWidth="1"/>
    <col min="6" max="6" width="39.5" bestFit="1" customWidth="1"/>
  </cols>
  <sheetData>
    <row r="1" spans="1:6" ht="16" x14ac:dyDescent="0.2">
      <c r="A1" s="2" t="s">
        <v>0</v>
      </c>
      <c r="B1" s="2" t="s">
        <v>1</v>
      </c>
      <c r="C1" s="3" t="s">
        <v>12</v>
      </c>
      <c r="D1" s="2" t="s">
        <v>25</v>
      </c>
      <c r="E1" s="2" t="s">
        <v>28</v>
      </c>
      <c r="F1" s="2" t="s">
        <v>44</v>
      </c>
    </row>
    <row r="2" spans="1:6" ht="32" x14ac:dyDescent="0.2">
      <c r="A2" s="2">
        <v>1</v>
      </c>
      <c r="B2" s="2" t="s">
        <v>2</v>
      </c>
      <c r="C2" s="3" t="s">
        <v>31</v>
      </c>
      <c r="D2" s="4">
        <v>22</v>
      </c>
      <c r="E2" s="4">
        <f>COUNTIF(Indicadores[[#All],[Capítulo]],Capitulos[[#This Row],[Id]])</f>
        <v>15</v>
      </c>
      <c r="F2" s="3" t="s">
        <v>45</v>
      </c>
    </row>
    <row r="3" spans="1:6" ht="16" x14ac:dyDescent="0.2">
      <c r="A3" s="2">
        <v>2</v>
      </c>
      <c r="B3" s="2" t="s">
        <v>3</v>
      </c>
      <c r="C3" s="3" t="s">
        <v>27</v>
      </c>
      <c r="D3" s="4">
        <v>5</v>
      </c>
      <c r="E3" s="4">
        <f>COUNTIF(Indicadores[[#All],[Capítulo]],Capitulos[[#This Row],[Id]])</f>
        <v>1</v>
      </c>
      <c r="F3" s="2"/>
    </row>
    <row r="4" spans="1:6" ht="32" x14ac:dyDescent="0.2">
      <c r="A4" s="2">
        <v>3</v>
      </c>
      <c r="B4" s="2" t="s">
        <v>4</v>
      </c>
      <c r="C4" s="3" t="s">
        <v>29</v>
      </c>
      <c r="D4" s="4">
        <v>15</v>
      </c>
      <c r="E4" s="4">
        <f>COUNTIF(Indicadores[[#All],[Capítulo]],Capitulos[[#This Row],[Id]])</f>
        <v>8</v>
      </c>
      <c r="F4" s="2"/>
    </row>
    <row r="5" spans="1:6" ht="32" x14ac:dyDescent="0.2">
      <c r="A5" s="2">
        <v>4</v>
      </c>
      <c r="B5" s="2" t="s">
        <v>5</v>
      </c>
      <c r="C5" s="3" t="s">
        <v>30</v>
      </c>
      <c r="D5" s="4">
        <v>15</v>
      </c>
      <c r="E5" s="4">
        <f>COUNTIF(Indicadores[[#All],[Capítulo]],Capitulos[[#This Row],[Id]])</f>
        <v>8</v>
      </c>
      <c r="F5" s="2"/>
    </row>
    <row r="6" spans="1:6" ht="16" x14ac:dyDescent="0.2">
      <c r="A6" s="2">
        <v>5</v>
      </c>
      <c r="B6" s="2" t="s">
        <v>6</v>
      </c>
      <c r="C6" s="3" t="s">
        <v>32</v>
      </c>
      <c r="D6" s="4">
        <v>5</v>
      </c>
      <c r="E6" s="4">
        <f>COUNTIF(Indicadores[[#All],[Capítulo]],Capitulos[[#This Row],[Id]])</f>
        <v>3</v>
      </c>
      <c r="F6" s="2"/>
    </row>
    <row r="7" spans="1:6" ht="32" x14ac:dyDescent="0.2">
      <c r="A7" s="2">
        <v>6</v>
      </c>
      <c r="B7" s="2" t="s">
        <v>7</v>
      </c>
      <c r="C7" s="3" t="s">
        <v>33</v>
      </c>
      <c r="D7" s="4">
        <v>8</v>
      </c>
      <c r="E7" s="4">
        <v>3</v>
      </c>
      <c r="F7" s="2"/>
    </row>
    <row r="8" spans="1:6" ht="16" x14ac:dyDescent="0.2">
      <c r="A8" s="2">
        <v>7</v>
      </c>
      <c r="B8" s="2" t="s">
        <v>8</v>
      </c>
      <c r="C8" s="3" t="s">
        <v>34</v>
      </c>
      <c r="D8" s="4">
        <v>10</v>
      </c>
      <c r="E8" s="4">
        <f>COUNTIF(Indicadores[[#All],[Capítulo]],Capitulos[[#This Row],[Id]])</f>
        <v>2</v>
      </c>
      <c r="F8" s="2"/>
    </row>
    <row r="9" spans="1:6" ht="16" x14ac:dyDescent="0.2">
      <c r="A9" s="2">
        <v>8</v>
      </c>
      <c r="B9" s="2" t="s">
        <v>9</v>
      </c>
      <c r="C9" s="3" t="s">
        <v>35</v>
      </c>
      <c r="D9" s="4">
        <v>5</v>
      </c>
      <c r="E9" s="4">
        <f>COUNTIF(Indicadores[[#All],[Capítulo]],Capitulos[[#This Row],[Id]])</f>
        <v>1</v>
      </c>
      <c r="F9" s="2"/>
    </row>
    <row r="10" spans="1:6" ht="16" x14ac:dyDescent="0.2">
      <c r="A10" s="2">
        <v>9</v>
      </c>
      <c r="B10" s="2" t="s">
        <v>10</v>
      </c>
      <c r="C10" s="3" t="s">
        <v>36</v>
      </c>
      <c r="D10" s="4">
        <v>10</v>
      </c>
      <c r="E10" s="4">
        <f>COUNTIF(Indicadores[[#All],[Capítulo]],Capitulos[[#This Row],[Id]])</f>
        <v>7</v>
      </c>
      <c r="F10" s="2" t="s">
        <v>66</v>
      </c>
    </row>
    <row r="11" spans="1:6" ht="16" x14ac:dyDescent="0.2">
      <c r="A11" s="2">
        <v>10</v>
      </c>
      <c r="B11" s="2" t="s">
        <v>11</v>
      </c>
      <c r="C11" s="3" t="s">
        <v>37</v>
      </c>
      <c r="D11" s="4">
        <v>5</v>
      </c>
      <c r="E11" s="4">
        <f>COUNTIF(Indicadores[[#All],[Capítulo]],Capitulos[[#This Row],[Id]])</f>
        <v>4</v>
      </c>
      <c r="F11" s="2"/>
    </row>
    <row r="13" spans="1:6" ht="16" x14ac:dyDescent="0.2">
      <c r="C13" s="9" t="s">
        <v>63</v>
      </c>
      <c r="D13" s="8">
        <f>SUM(Capitulos[Ponderación])</f>
        <v>100</v>
      </c>
      <c r="E13" s="8">
        <f>SUM(Capitulos[Cant. Indicadores])</f>
        <v>52</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66"/>
  <sheetViews>
    <sheetView tabSelected="1" zoomScale="140" zoomScaleNormal="140" workbookViewId="0">
      <selection activeCell="D8" sqref="D8"/>
    </sheetView>
  </sheetViews>
  <sheetFormatPr baseColWidth="10" defaultRowHeight="15" x14ac:dyDescent="0.2"/>
  <cols>
    <col min="1" max="1" width="4.33203125" style="4" customWidth="1"/>
    <col min="2" max="2" width="4.1640625" style="4" customWidth="1"/>
    <col min="3" max="3" width="4.5" style="4" customWidth="1"/>
    <col min="4" max="4" width="86.6640625" style="3" customWidth="1"/>
    <col min="5" max="5" width="11.5" style="5" customWidth="1"/>
    <col min="6" max="7" width="14.6640625" style="5" customWidth="1"/>
    <col min="8" max="9" width="14.6640625" style="5" hidden="1" customWidth="1"/>
    <col min="10" max="10" width="12.6640625" style="6" customWidth="1"/>
    <col min="11" max="11" width="18.5" bestFit="1" customWidth="1"/>
  </cols>
  <sheetData>
    <row r="1" spans="1:11" s="6" customFormat="1" ht="64" x14ac:dyDescent="0.2">
      <c r="A1" s="6" t="s">
        <v>0</v>
      </c>
      <c r="B1" s="6" t="s">
        <v>13</v>
      </c>
      <c r="C1" s="6" t="s">
        <v>58</v>
      </c>
      <c r="D1" s="6" t="s">
        <v>14</v>
      </c>
      <c r="E1" s="6" t="s">
        <v>24</v>
      </c>
      <c r="F1" s="6" t="s">
        <v>46</v>
      </c>
      <c r="G1" s="6" t="s">
        <v>47</v>
      </c>
      <c r="H1" s="6" t="s">
        <v>40</v>
      </c>
      <c r="I1" s="6" t="s">
        <v>41</v>
      </c>
      <c r="J1" s="6" t="s">
        <v>57</v>
      </c>
      <c r="K1" s="6" t="s">
        <v>44</v>
      </c>
    </row>
    <row r="2" spans="1:11" ht="32" x14ac:dyDescent="0.2">
      <c r="A2" s="4">
        <v>1</v>
      </c>
      <c r="B2" s="4">
        <v>1</v>
      </c>
      <c r="C2" s="4">
        <v>1</v>
      </c>
      <c r="D2" s="3" t="s">
        <v>69</v>
      </c>
      <c r="E2" s="12">
        <v>1</v>
      </c>
      <c r="F2" s="5">
        <v>8</v>
      </c>
      <c r="H2" s="5" t="e">
        <f>IF(ISBLANK(#REF!),"",NOT(EXACT(#REF!,Condiciones!$B$4)))</f>
        <v>#REF!</v>
      </c>
      <c r="I2" s="5" t="e">
        <f>IF(ISBLANK(#REF!),"",NOT(EXACT(#REF!,Condiciones!$B$3)))</f>
        <v>#REF!</v>
      </c>
      <c r="J2" s="6" t="s">
        <v>40</v>
      </c>
      <c r="K2" s="5" t="s">
        <v>67</v>
      </c>
    </row>
    <row r="3" spans="1:11" ht="16" x14ac:dyDescent="0.2">
      <c r="A3" s="4">
        <v>2</v>
      </c>
      <c r="B3" s="4">
        <v>1</v>
      </c>
      <c r="C3" s="4">
        <v>2</v>
      </c>
      <c r="D3" s="3" t="s">
        <v>70</v>
      </c>
      <c r="E3" s="5" t="s">
        <v>79</v>
      </c>
      <c r="G3" s="5">
        <v>8</v>
      </c>
      <c r="H3" s="5" t="e">
        <f>IF(ISBLANK(#REF!),"",NOT(EXACT(#REF!,Condiciones!$B$4)))</f>
        <v>#REF!</v>
      </c>
      <c r="I3" s="5" t="e">
        <f>IF(ISBLANK(#REF!),"",NOT(EXACT(#REF!,Condiciones!$B$3)))</f>
        <v>#REF!</v>
      </c>
      <c r="J3" s="6" t="s">
        <v>41</v>
      </c>
      <c r="K3" s="5" t="s">
        <v>67</v>
      </c>
    </row>
    <row r="4" spans="1:11" ht="32" x14ac:dyDescent="0.2">
      <c r="A4" s="4">
        <v>3</v>
      </c>
      <c r="B4" s="4">
        <v>1</v>
      </c>
      <c r="C4" s="4">
        <v>3</v>
      </c>
      <c r="D4" s="3" t="s">
        <v>15</v>
      </c>
      <c r="E4" s="5" t="s">
        <v>79</v>
      </c>
      <c r="G4" s="5">
        <v>8</v>
      </c>
      <c r="H4" s="5" t="e">
        <f>IF(ISBLANK(#REF!),"",NOT(EXACT(#REF!,Condiciones!$B$4)))</f>
        <v>#REF!</v>
      </c>
      <c r="I4" s="5" t="e">
        <f>IF(ISBLANK(#REF!),"",NOT(EXACT(#REF!,Condiciones!$B$3)))</f>
        <v>#REF!</v>
      </c>
      <c r="J4" s="6" t="s">
        <v>41</v>
      </c>
      <c r="K4" s="5"/>
    </row>
    <row r="5" spans="1:11" ht="32" x14ac:dyDescent="0.2">
      <c r="A5" s="4">
        <v>4</v>
      </c>
      <c r="B5" s="4">
        <v>1</v>
      </c>
      <c r="C5" s="4">
        <v>4</v>
      </c>
      <c r="D5" s="3" t="s">
        <v>16</v>
      </c>
      <c r="E5" s="12">
        <v>1</v>
      </c>
      <c r="F5" s="5">
        <v>8</v>
      </c>
      <c r="H5" s="5" t="e">
        <f>IF(ISBLANK(#REF!),"",NOT(EXACT(#REF!,Condiciones!$B$4)))</f>
        <v>#REF!</v>
      </c>
      <c r="I5" s="5" t="e">
        <f>IF(ISBLANK(#REF!),"",NOT(EXACT(#REF!,Condiciones!$B$3)))</f>
        <v>#REF!</v>
      </c>
      <c r="J5" s="6" t="s">
        <v>40</v>
      </c>
      <c r="K5" s="5"/>
    </row>
    <row r="6" spans="1:11" s="37" customFormat="1" ht="48" x14ac:dyDescent="0.2">
      <c r="A6" s="33">
        <v>5</v>
      </c>
      <c r="B6" s="33">
        <v>1</v>
      </c>
      <c r="C6" s="33">
        <v>5</v>
      </c>
      <c r="D6" s="34" t="s">
        <v>108</v>
      </c>
      <c r="E6" s="35">
        <v>12</v>
      </c>
      <c r="F6" s="35">
        <v>9</v>
      </c>
      <c r="G6" s="35">
        <f>F6</f>
        <v>9</v>
      </c>
      <c r="H6" s="35" t="e">
        <f>IF(ISBLANK(#REF!),"",NOT(EXACT(#REF!,Condiciones!$B$4)))</f>
        <v>#REF!</v>
      </c>
      <c r="I6" s="35" t="e">
        <f>IF(ISBLANK(#REF!),"",NOT(EXACT(#REF!,Condiciones!$B$3)))</f>
        <v>#REF!</v>
      </c>
      <c r="J6" s="36" t="s">
        <v>42</v>
      </c>
      <c r="K6" s="35"/>
    </row>
    <row r="7" spans="1:11" ht="32" x14ac:dyDescent="0.2">
      <c r="A7" s="4">
        <v>6</v>
      </c>
      <c r="B7" s="4">
        <v>1</v>
      </c>
      <c r="C7" s="4">
        <v>6</v>
      </c>
      <c r="D7" s="3" t="s">
        <v>17</v>
      </c>
      <c r="E7" s="12">
        <v>1</v>
      </c>
      <c r="F7" s="5">
        <v>8</v>
      </c>
      <c r="G7" s="5">
        <f t="shared" ref="G7:G13" si="0">F7</f>
        <v>8</v>
      </c>
      <c r="H7" s="5" t="e">
        <f>IF(ISBLANK(#REF!),"",NOT(EXACT(#REF!,Condiciones!$B$4)))</f>
        <v>#REF!</v>
      </c>
      <c r="I7" s="5" t="e">
        <f>IF(ISBLANK(#REF!),"",NOT(EXACT(#REF!,Condiciones!$B$3)))</f>
        <v>#REF!</v>
      </c>
      <c r="J7" s="6" t="s">
        <v>42</v>
      </c>
      <c r="K7" s="5"/>
    </row>
    <row r="8" spans="1:11" ht="32" x14ac:dyDescent="0.2">
      <c r="A8" s="4">
        <v>7</v>
      </c>
      <c r="B8" s="4">
        <v>1</v>
      </c>
      <c r="C8" s="4">
        <v>7</v>
      </c>
      <c r="D8" s="3" t="s">
        <v>18</v>
      </c>
      <c r="E8" s="13">
        <v>0.85709999999999997</v>
      </c>
      <c r="F8" s="5">
        <v>8</v>
      </c>
      <c r="G8" s="5">
        <f t="shared" si="0"/>
        <v>8</v>
      </c>
      <c r="H8" s="5" t="e">
        <f>IF(ISBLANK(#REF!),"",NOT(EXACT(#REF!,Condiciones!$B$4)))</f>
        <v>#REF!</v>
      </c>
      <c r="I8" s="5" t="e">
        <f>IF(ISBLANK(#REF!),"",NOT(EXACT(#REF!,Condiciones!$B$3)))</f>
        <v>#REF!</v>
      </c>
      <c r="J8" s="6" t="s">
        <v>42</v>
      </c>
      <c r="K8" s="5"/>
    </row>
    <row r="9" spans="1:11" s="19" customFormat="1" ht="32" x14ac:dyDescent="0.2">
      <c r="A9" s="14">
        <v>8</v>
      </c>
      <c r="B9" s="14">
        <v>1</v>
      </c>
      <c r="C9" s="14">
        <v>8</v>
      </c>
      <c r="D9" s="15" t="s">
        <v>75</v>
      </c>
      <c r="E9" s="20">
        <v>1</v>
      </c>
      <c r="F9" s="17">
        <v>8</v>
      </c>
      <c r="G9" s="17">
        <f t="shared" si="0"/>
        <v>8</v>
      </c>
      <c r="H9" s="17" t="e">
        <f>IF(ISBLANK(#REF!),"",NOT(EXACT(#REF!,Condiciones!$B$4)))</f>
        <v>#REF!</v>
      </c>
      <c r="I9" s="17" t="e">
        <f>IF(ISBLANK(#REF!),"",NOT(EXACT(#REF!,Condiciones!$B$3)))</f>
        <v>#REF!</v>
      </c>
      <c r="J9" s="18" t="s">
        <v>42</v>
      </c>
      <c r="K9" s="17"/>
    </row>
    <row r="10" spans="1:11" s="19" customFormat="1" ht="32" x14ac:dyDescent="0.2">
      <c r="A10" s="14">
        <v>9</v>
      </c>
      <c r="B10" s="14">
        <v>1</v>
      </c>
      <c r="C10" s="14">
        <v>9</v>
      </c>
      <c r="D10" s="15" t="s">
        <v>43</v>
      </c>
      <c r="E10" s="20">
        <v>1</v>
      </c>
      <c r="F10" s="17">
        <v>9</v>
      </c>
      <c r="G10" s="17">
        <f t="shared" si="0"/>
        <v>9</v>
      </c>
      <c r="H10" s="17" t="e">
        <f>IF(ISBLANK(#REF!),"",NOT(EXACT(#REF!,Condiciones!$B$4)))</f>
        <v>#REF!</v>
      </c>
      <c r="I10" s="17" t="e">
        <f>IF(ISBLANK(#REF!),"",NOT(EXACT(#REF!,Condiciones!$B$3)))</f>
        <v>#REF!</v>
      </c>
      <c r="J10" s="18" t="s">
        <v>42</v>
      </c>
      <c r="K10" s="17"/>
    </row>
    <row r="11" spans="1:11" s="19" customFormat="1" ht="32" x14ac:dyDescent="0.2">
      <c r="A11" s="14">
        <v>10</v>
      </c>
      <c r="B11" s="14">
        <v>1</v>
      </c>
      <c r="C11" s="14">
        <v>10</v>
      </c>
      <c r="D11" s="15" t="s">
        <v>71</v>
      </c>
      <c r="E11" s="20">
        <v>1</v>
      </c>
      <c r="F11" s="17">
        <v>9</v>
      </c>
      <c r="G11" s="17">
        <f t="shared" si="0"/>
        <v>9</v>
      </c>
      <c r="H11" s="17" t="e">
        <f>IF(ISBLANK(#REF!),"",NOT(EXACT(#REF!,Condiciones!$B$4)))</f>
        <v>#REF!</v>
      </c>
      <c r="I11" s="17" t="e">
        <f>IF(ISBLANK(#REF!),"",NOT(EXACT(#REF!,Condiciones!$B$3)))</f>
        <v>#REF!</v>
      </c>
      <c r="J11" s="18" t="s">
        <v>42</v>
      </c>
      <c r="K11" s="17"/>
    </row>
    <row r="12" spans="1:11" ht="32" x14ac:dyDescent="0.2">
      <c r="A12" s="4">
        <v>11</v>
      </c>
      <c r="B12" s="4">
        <v>1</v>
      </c>
      <c r="C12" s="4">
        <v>11</v>
      </c>
      <c r="D12" s="3" t="s">
        <v>72</v>
      </c>
      <c r="E12" s="12">
        <v>1</v>
      </c>
      <c r="F12" s="5">
        <v>9</v>
      </c>
      <c r="G12" s="5">
        <f t="shared" si="0"/>
        <v>9</v>
      </c>
      <c r="H12" s="5" t="e">
        <f>IF(ISBLANK(#REF!),"",NOT(EXACT(#REF!,Condiciones!$B$4)))</f>
        <v>#REF!</v>
      </c>
      <c r="I12" s="5" t="e">
        <f>IF(ISBLANK(#REF!),"",NOT(EXACT(#REF!,Condiciones!$B$3)))</f>
        <v>#REF!</v>
      </c>
      <c r="J12" s="6" t="s">
        <v>42</v>
      </c>
      <c r="K12" s="5"/>
    </row>
    <row r="13" spans="1:11" s="30" customFormat="1" ht="32" x14ac:dyDescent="0.2">
      <c r="A13" s="25">
        <v>12</v>
      </c>
      <c r="B13" s="25">
        <v>1</v>
      </c>
      <c r="C13" s="25">
        <v>12</v>
      </c>
      <c r="D13" s="26" t="s">
        <v>109</v>
      </c>
      <c r="E13" s="27">
        <v>1</v>
      </c>
      <c r="F13" s="28">
        <v>9</v>
      </c>
      <c r="G13" s="28">
        <f t="shared" si="0"/>
        <v>9</v>
      </c>
      <c r="H13" s="28" t="e">
        <f>IF(ISBLANK(#REF!),"",NOT(EXACT(#REF!,Condiciones!$B$4)))</f>
        <v>#REF!</v>
      </c>
      <c r="I13" s="28" t="e">
        <f>IF(ISBLANK(#REF!),"",NOT(EXACT(#REF!,Condiciones!$B$3)))</f>
        <v>#REF!</v>
      </c>
      <c r="J13" s="29" t="s">
        <v>42</v>
      </c>
      <c r="K13" s="28"/>
    </row>
    <row r="14" spans="1:11" ht="32" x14ac:dyDescent="0.2">
      <c r="A14" s="4">
        <v>13</v>
      </c>
      <c r="B14" s="4">
        <v>1</v>
      </c>
      <c r="C14" s="4">
        <v>13</v>
      </c>
      <c r="D14" s="3" t="s">
        <v>19</v>
      </c>
      <c r="E14" s="12">
        <v>1</v>
      </c>
      <c r="F14" s="5">
        <v>6</v>
      </c>
      <c r="H14" s="5" t="e">
        <f>IF(ISBLANK(#REF!),"",NOT(EXACT(#REF!,Condiciones!$B$4)))</f>
        <v>#REF!</v>
      </c>
      <c r="I14" s="5" t="e">
        <f>IF(ISBLANK(#REF!),"",NOT(EXACT(#REF!,Condiciones!$B$3)))</f>
        <v>#REF!</v>
      </c>
      <c r="J14" s="6" t="s">
        <v>40</v>
      </c>
      <c r="K14" s="5"/>
    </row>
    <row r="15" spans="1:11" ht="32" x14ac:dyDescent="0.2">
      <c r="A15" s="4">
        <v>14</v>
      </c>
      <c r="B15" s="4">
        <v>1</v>
      </c>
      <c r="C15" s="4">
        <v>14</v>
      </c>
      <c r="D15" s="3" t="s">
        <v>20</v>
      </c>
      <c r="E15" s="5" t="s">
        <v>79</v>
      </c>
      <c r="G15" s="5">
        <v>6</v>
      </c>
      <c r="H15" s="5" t="e">
        <f>IF(ISBLANK(#REF!),"",NOT(EXACT(#REF!,Condiciones!$B$4)))</f>
        <v>#REF!</v>
      </c>
      <c r="I15" s="5" t="e">
        <f>IF(ISBLANK(#REF!),"",NOT(EXACT(#REF!,Condiciones!$B$3)))</f>
        <v>#REF!</v>
      </c>
      <c r="J15" s="6" t="s">
        <v>41</v>
      </c>
      <c r="K15" s="5"/>
    </row>
    <row r="16" spans="1:11" ht="32" x14ac:dyDescent="0.2">
      <c r="A16" s="4">
        <v>15</v>
      </c>
      <c r="B16" s="4">
        <v>1</v>
      </c>
      <c r="C16" s="4">
        <v>15</v>
      </c>
      <c r="D16" s="3" t="s">
        <v>110</v>
      </c>
      <c r="E16" s="5">
        <v>5</v>
      </c>
      <c r="F16" s="5">
        <v>9</v>
      </c>
      <c r="G16" s="5">
        <v>9</v>
      </c>
      <c r="H16" s="5" t="e">
        <f>IF(ISBLANK(#REF!),"",NOT(EXACT(#REF!,Condiciones!$B$4)))</f>
        <v>#REF!</v>
      </c>
      <c r="I16" s="5" t="e">
        <f>IF(ISBLANK(#REF!),"",NOT(EXACT(#REF!,Condiciones!$B$3)))</f>
        <v>#REF!</v>
      </c>
      <c r="J16" s="6" t="s">
        <v>42</v>
      </c>
      <c r="K16" s="5"/>
    </row>
    <row r="17" spans="1:11" ht="32" x14ac:dyDescent="0.2">
      <c r="A17" s="4">
        <v>16</v>
      </c>
      <c r="B17" s="4">
        <v>2</v>
      </c>
      <c r="C17" s="4">
        <v>1</v>
      </c>
      <c r="D17" s="3" t="s">
        <v>21</v>
      </c>
      <c r="E17" s="5" t="s">
        <v>80</v>
      </c>
      <c r="F17" s="5">
        <v>100</v>
      </c>
      <c r="G17" s="5">
        <v>100</v>
      </c>
      <c r="H17" s="5" t="e">
        <f>IF(ISBLANK(#REF!),"",NOT(EXACT(#REF!,Condiciones!$B$4)))</f>
        <v>#REF!</v>
      </c>
      <c r="I17" s="5" t="e">
        <f>IF(ISBLANK(#REF!),"",NOT(EXACT(#REF!,Condiciones!$B$3)))</f>
        <v>#REF!</v>
      </c>
      <c r="J17" s="6" t="s">
        <v>42</v>
      </c>
      <c r="K17" s="5"/>
    </row>
    <row r="18" spans="1:11" ht="32" x14ac:dyDescent="0.2">
      <c r="A18" s="4">
        <v>17</v>
      </c>
      <c r="B18" s="4">
        <v>3</v>
      </c>
      <c r="C18" s="4">
        <v>1</v>
      </c>
      <c r="D18" s="3" t="s">
        <v>22</v>
      </c>
      <c r="E18" s="12">
        <v>1</v>
      </c>
      <c r="F18" s="5">
        <v>13</v>
      </c>
      <c r="G18" s="5">
        <f>F18</f>
        <v>13</v>
      </c>
      <c r="H18" s="5" t="e">
        <f>IF(ISBLANK(#REF!),"",NOT(EXACT(#REF!,Condiciones!$B$4)))</f>
        <v>#REF!</v>
      </c>
      <c r="I18" s="5" t="e">
        <f>IF(ISBLANK(#REF!),"",NOT(EXACT(#REF!,Condiciones!$B$3)))</f>
        <v>#REF!</v>
      </c>
      <c r="J18" s="6" t="s">
        <v>42</v>
      </c>
      <c r="K18" s="5"/>
    </row>
    <row r="19" spans="1:11" ht="32" x14ac:dyDescent="0.2">
      <c r="A19" s="4">
        <v>18</v>
      </c>
      <c r="B19" s="4">
        <v>3</v>
      </c>
      <c r="C19" s="4">
        <v>2</v>
      </c>
      <c r="D19" s="3" t="s">
        <v>73</v>
      </c>
      <c r="E19" s="5">
        <v>805.55</v>
      </c>
      <c r="F19" s="5">
        <v>13</v>
      </c>
      <c r="G19" s="5">
        <f t="shared" ref="G19:G21" si="1">F19</f>
        <v>13</v>
      </c>
      <c r="H19" s="5" t="e">
        <f>IF(ISBLANK(#REF!),"",NOT(EXACT(#REF!,Condiciones!$B$4)))</f>
        <v>#REF!</v>
      </c>
      <c r="I19" s="5" t="e">
        <f>IF(ISBLANK(#REF!),"",NOT(EXACT(#REF!,Condiciones!$B$3)))</f>
        <v>#REF!</v>
      </c>
      <c r="J19" s="6" t="s">
        <v>42</v>
      </c>
      <c r="K19" s="5" t="s">
        <v>116</v>
      </c>
    </row>
    <row r="20" spans="1:11" s="19" customFormat="1" ht="32" x14ac:dyDescent="0.2">
      <c r="A20" s="14">
        <v>19</v>
      </c>
      <c r="B20" s="14">
        <v>3</v>
      </c>
      <c r="C20" s="14">
        <v>3</v>
      </c>
      <c r="D20" s="15" t="s">
        <v>23</v>
      </c>
      <c r="E20" s="16">
        <v>0.107</v>
      </c>
      <c r="F20" s="17">
        <v>9</v>
      </c>
      <c r="G20" s="17">
        <f t="shared" si="1"/>
        <v>9</v>
      </c>
      <c r="H20" s="17" t="e">
        <f>IF(ISBLANK(#REF!),"",NOT(EXACT(#REF!,Condiciones!$B$4)))</f>
        <v>#REF!</v>
      </c>
      <c r="I20" s="17" t="e">
        <f>IF(ISBLANK(#REF!),"",NOT(EXACT(#REF!,Condiciones!$B$3)))</f>
        <v>#REF!</v>
      </c>
      <c r="J20" s="18" t="s">
        <v>42</v>
      </c>
      <c r="K20" s="17"/>
    </row>
    <row r="21" spans="1:11" s="30" customFormat="1" ht="32" x14ac:dyDescent="0.2">
      <c r="A21" s="25">
        <v>20</v>
      </c>
      <c r="B21" s="25">
        <v>3</v>
      </c>
      <c r="C21" s="25">
        <v>4</v>
      </c>
      <c r="D21" s="26" t="s">
        <v>111</v>
      </c>
      <c r="E21" s="27">
        <v>1</v>
      </c>
      <c r="F21" s="28">
        <v>13</v>
      </c>
      <c r="G21" s="28">
        <f t="shared" si="1"/>
        <v>13</v>
      </c>
      <c r="H21" s="28" t="e">
        <f>IF(ISBLANK(#REF!),"",NOT(EXACT(#REF!,Condiciones!$B$4)))</f>
        <v>#REF!</v>
      </c>
      <c r="I21" s="28" t="e">
        <f>IF(ISBLANK(#REF!),"",NOT(EXACT(#REF!,Condiciones!$B$3)))</f>
        <v>#REF!</v>
      </c>
      <c r="J21" s="29" t="s">
        <v>42</v>
      </c>
      <c r="K21" s="28"/>
    </row>
    <row r="22" spans="1:11" s="30" customFormat="1" ht="32" x14ac:dyDescent="0.2">
      <c r="A22" s="25">
        <v>21</v>
      </c>
      <c r="B22" s="25">
        <v>3</v>
      </c>
      <c r="C22" s="25">
        <v>5</v>
      </c>
      <c r="D22" s="26" t="s">
        <v>97</v>
      </c>
      <c r="E22" s="27">
        <v>1</v>
      </c>
      <c r="F22" s="28">
        <v>13</v>
      </c>
      <c r="G22" s="28">
        <f>F22</f>
        <v>13</v>
      </c>
      <c r="H22" s="28" t="e">
        <f>IF(ISBLANK(#REF!),"",NOT(EXACT(#REF!,Condiciones!$B$4)))</f>
        <v>#REF!</v>
      </c>
      <c r="I22" s="28" t="e">
        <f>IF(ISBLANK(#REF!),"",NOT(EXACT(#REF!,Condiciones!$B$3)))</f>
        <v>#REF!</v>
      </c>
      <c r="J22" s="29" t="s">
        <v>42</v>
      </c>
      <c r="K22" s="28"/>
    </row>
    <row r="23" spans="1:11" s="30" customFormat="1" ht="32" x14ac:dyDescent="0.2">
      <c r="A23" s="25">
        <v>22</v>
      </c>
      <c r="B23" s="25">
        <v>3</v>
      </c>
      <c r="C23" s="25">
        <v>6</v>
      </c>
      <c r="D23" s="26" t="s">
        <v>26</v>
      </c>
      <c r="E23" s="27">
        <v>1</v>
      </c>
      <c r="F23" s="28">
        <v>13</v>
      </c>
      <c r="G23" s="28">
        <f>F23</f>
        <v>13</v>
      </c>
      <c r="H23" s="28" t="e">
        <f>IF(ISBLANK(#REF!),"",NOT(EXACT(#REF!,Condiciones!$B$4)))</f>
        <v>#REF!</v>
      </c>
      <c r="I23" s="28" t="e">
        <f>IF(ISBLANK(#REF!),"",NOT(EXACT(#REF!,Condiciones!$B$3)))</f>
        <v>#REF!</v>
      </c>
      <c r="J23" s="29" t="s">
        <v>42</v>
      </c>
      <c r="K23" s="28"/>
    </row>
    <row r="24" spans="1:11" s="30" customFormat="1" ht="32" x14ac:dyDescent="0.2">
      <c r="A24" s="25">
        <v>23</v>
      </c>
      <c r="B24" s="25">
        <v>3</v>
      </c>
      <c r="C24" s="25">
        <v>7</v>
      </c>
      <c r="D24" s="26" t="s">
        <v>98</v>
      </c>
      <c r="E24" s="27">
        <v>1</v>
      </c>
      <c r="F24" s="28">
        <v>13</v>
      </c>
      <c r="G24" s="28">
        <f>F24</f>
        <v>13</v>
      </c>
      <c r="H24" s="28" t="e">
        <f>IF(ISBLANK(#REF!),"",NOT(EXACT(#REF!,Condiciones!$B$4)))</f>
        <v>#REF!</v>
      </c>
      <c r="I24" s="28" t="e">
        <f>IF(ISBLANK(#REF!),"",NOT(EXACT(#REF!,Condiciones!$B$3)))</f>
        <v>#REF!</v>
      </c>
      <c r="J24" s="29" t="s">
        <v>42</v>
      </c>
      <c r="K24" s="28"/>
    </row>
    <row r="25" spans="1:11" s="30" customFormat="1" ht="32" x14ac:dyDescent="0.2">
      <c r="A25" s="25">
        <v>24</v>
      </c>
      <c r="B25" s="25">
        <v>3</v>
      </c>
      <c r="C25" s="25">
        <v>8</v>
      </c>
      <c r="D25" s="26" t="s">
        <v>99</v>
      </c>
      <c r="E25" s="31">
        <v>0.96150000000000002</v>
      </c>
      <c r="F25" s="28">
        <v>13</v>
      </c>
      <c r="G25" s="28">
        <f>F25</f>
        <v>13</v>
      </c>
      <c r="H25" s="28" t="e">
        <f>IF(ISBLANK(#REF!),"",NOT(EXACT(#REF!,Condiciones!$B$4)))</f>
        <v>#REF!</v>
      </c>
      <c r="I25" s="28" t="e">
        <f>IF(ISBLANK(#REF!),"",NOT(EXACT(#REF!,Condiciones!$B$3)))</f>
        <v>#REF!</v>
      </c>
      <c r="J25" s="29" t="s">
        <v>42</v>
      </c>
      <c r="K25" s="28"/>
    </row>
    <row r="26" spans="1:11" ht="32" x14ac:dyDescent="0.2">
      <c r="A26" s="4">
        <v>25</v>
      </c>
      <c r="B26" s="4">
        <v>4</v>
      </c>
      <c r="C26" s="4">
        <v>1</v>
      </c>
      <c r="D26" s="3" t="s">
        <v>74</v>
      </c>
      <c r="E26" s="12">
        <v>1</v>
      </c>
      <c r="F26" s="5">
        <v>12</v>
      </c>
      <c r="G26" s="5">
        <f>F26</f>
        <v>12</v>
      </c>
      <c r="H26" s="5" t="e">
        <f>IF(ISBLANK(#REF!),"",NOT(EXACT(#REF!,Condiciones!$B$4)))</f>
        <v>#REF!</v>
      </c>
      <c r="I26" s="5" t="e">
        <f>IF(ISBLANK(#REF!),"",NOT(EXACT(#REF!,Condiciones!$B$3)))</f>
        <v>#REF!</v>
      </c>
      <c r="J26" s="6" t="s">
        <v>42</v>
      </c>
      <c r="K26" s="5"/>
    </row>
    <row r="27" spans="1:11" ht="32" x14ac:dyDescent="0.2">
      <c r="A27" s="4">
        <v>26</v>
      </c>
      <c r="B27" s="4">
        <v>4</v>
      </c>
      <c r="C27" s="4">
        <v>2</v>
      </c>
      <c r="D27" s="3" t="s">
        <v>38</v>
      </c>
      <c r="E27" s="5">
        <v>4</v>
      </c>
      <c r="F27" s="5">
        <v>12</v>
      </c>
      <c r="G27" s="5">
        <f t="shared" ref="G27:G32" si="2">F27</f>
        <v>12</v>
      </c>
      <c r="H27" s="5" t="e">
        <f>IF(ISBLANK(#REF!),"",NOT(EXACT(#REF!,Condiciones!$B$4)))</f>
        <v>#REF!</v>
      </c>
      <c r="I27" s="5" t="e">
        <f>IF(ISBLANK(#REF!),"",NOT(EXACT(#REF!,Condiciones!$B$3)))</f>
        <v>#REF!</v>
      </c>
      <c r="J27" s="6" t="s">
        <v>42</v>
      </c>
      <c r="K27" s="5"/>
    </row>
    <row r="28" spans="1:11" s="30" customFormat="1" ht="32" x14ac:dyDescent="0.2">
      <c r="A28" s="25">
        <v>27</v>
      </c>
      <c r="B28" s="25">
        <v>4</v>
      </c>
      <c r="C28" s="25">
        <v>3</v>
      </c>
      <c r="D28" s="26" t="s">
        <v>100</v>
      </c>
      <c r="E28" s="27">
        <v>1</v>
      </c>
      <c r="F28" s="28">
        <v>12</v>
      </c>
      <c r="G28" s="28">
        <f t="shared" si="2"/>
        <v>12</v>
      </c>
      <c r="H28" s="28" t="e">
        <f>IF(ISBLANK(#REF!),"",NOT(EXACT(#REF!,Condiciones!$B$4)))</f>
        <v>#REF!</v>
      </c>
      <c r="I28" s="28" t="e">
        <f>IF(ISBLANK(#REF!),"",NOT(EXACT(#REF!,Condiciones!$B$3)))</f>
        <v>#REF!</v>
      </c>
      <c r="J28" s="29" t="s">
        <v>42</v>
      </c>
      <c r="K28" s="28"/>
    </row>
    <row r="29" spans="1:11" s="30" customFormat="1" ht="32" x14ac:dyDescent="0.2">
      <c r="A29" s="25">
        <v>28</v>
      </c>
      <c r="B29" s="25">
        <v>4</v>
      </c>
      <c r="C29" s="25">
        <v>4</v>
      </c>
      <c r="D29" s="26" t="s">
        <v>101</v>
      </c>
      <c r="E29" s="27">
        <v>0.45</v>
      </c>
      <c r="F29" s="28">
        <v>10</v>
      </c>
      <c r="G29" s="28">
        <f t="shared" si="2"/>
        <v>10</v>
      </c>
      <c r="H29" s="28" t="e">
        <f>IF(ISBLANK(#REF!),"",NOT(EXACT(#REF!,Condiciones!$B$4)))</f>
        <v>#REF!</v>
      </c>
      <c r="I29" s="28" t="e">
        <f>IF(ISBLANK(#REF!),"",NOT(EXACT(#REF!,Condiciones!$B$3)))</f>
        <v>#REF!</v>
      </c>
      <c r="J29" s="29" t="s">
        <v>42</v>
      </c>
      <c r="K29" s="28" t="s">
        <v>82</v>
      </c>
    </row>
    <row r="30" spans="1:11" ht="32" x14ac:dyDescent="0.2">
      <c r="A30" s="4">
        <v>29</v>
      </c>
      <c r="B30" s="4">
        <v>4</v>
      </c>
      <c r="C30" s="4">
        <v>5</v>
      </c>
      <c r="D30" s="3" t="s">
        <v>39</v>
      </c>
      <c r="E30" s="12">
        <v>1</v>
      </c>
      <c r="F30" s="5">
        <v>10</v>
      </c>
      <c r="G30" s="5">
        <f t="shared" si="2"/>
        <v>10</v>
      </c>
      <c r="H30" s="5" t="e">
        <f>IF(ISBLANK(#REF!),"",NOT(EXACT(#REF!,Condiciones!$B$4)))</f>
        <v>#REF!</v>
      </c>
      <c r="I30" s="5" t="e">
        <f>IF(ISBLANK(#REF!),"",NOT(EXACT(#REF!,Condiciones!$B$3)))</f>
        <v>#REF!</v>
      </c>
      <c r="J30" s="6" t="s">
        <v>42</v>
      </c>
      <c r="K30" s="5"/>
    </row>
    <row r="31" spans="1:11" ht="32" x14ac:dyDescent="0.2">
      <c r="A31" s="4">
        <v>30</v>
      </c>
      <c r="B31" s="4">
        <v>4</v>
      </c>
      <c r="C31" s="4">
        <v>6</v>
      </c>
      <c r="D31" s="3" t="s">
        <v>76</v>
      </c>
      <c r="E31" s="12">
        <v>0.64</v>
      </c>
      <c r="F31" s="5">
        <v>12</v>
      </c>
      <c r="G31" s="5">
        <f t="shared" si="2"/>
        <v>12</v>
      </c>
      <c r="H31" s="5" t="e">
        <f>IF(ISBLANK(#REF!),"",NOT(EXACT(#REF!,Condiciones!$B$4)))</f>
        <v>#REF!</v>
      </c>
      <c r="I31" s="5" t="e">
        <f>IF(ISBLANK(#REF!),"",NOT(EXACT(#REF!,Condiciones!$B$3)))</f>
        <v>#REF!</v>
      </c>
      <c r="J31" s="6" t="s">
        <v>42</v>
      </c>
      <c r="K31" s="5" t="s">
        <v>83</v>
      </c>
    </row>
    <row r="32" spans="1:11" ht="32" x14ac:dyDescent="0.2">
      <c r="A32" s="4">
        <v>31</v>
      </c>
      <c r="B32" s="4">
        <v>4</v>
      </c>
      <c r="C32" s="4">
        <v>7</v>
      </c>
      <c r="D32" s="3" t="s">
        <v>77</v>
      </c>
      <c r="E32" s="13">
        <v>0.52559999999999996</v>
      </c>
      <c r="F32" s="5">
        <v>22</v>
      </c>
      <c r="G32" s="5">
        <f t="shared" si="2"/>
        <v>22</v>
      </c>
      <c r="H32" s="5" t="e">
        <f>IF(ISBLANK(#REF!),"",NOT(EXACT(#REF!,Condiciones!$B$4)))</f>
        <v>#REF!</v>
      </c>
      <c r="I32" s="5" t="e">
        <f>IF(ISBLANK(#REF!),"",NOT(EXACT(#REF!,Condiciones!$B$3)))</f>
        <v>#REF!</v>
      </c>
      <c r="J32" s="6" t="s">
        <v>42</v>
      </c>
      <c r="K32" s="5" t="s">
        <v>84</v>
      </c>
    </row>
    <row r="33" spans="1:11" ht="32" x14ac:dyDescent="0.2">
      <c r="A33" s="4">
        <v>32</v>
      </c>
      <c r="B33" s="4">
        <v>4</v>
      </c>
      <c r="C33" s="4">
        <v>8</v>
      </c>
      <c r="D33" s="3" t="s">
        <v>68</v>
      </c>
      <c r="E33" s="12">
        <v>1</v>
      </c>
      <c r="F33" s="5">
        <v>10</v>
      </c>
      <c r="G33" s="5">
        <v>10</v>
      </c>
      <c r="H33" s="5" t="e">
        <f>IF(ISBLANK(#REF!),"",NOT(EXACT(#REF!,Condiciones!$B$4)))</f>
        <v>#REF!</v>
      </c>
      <c r="I33" s="10" t="e">
        <f>IF(ISBLANK(#REF!),"",NOT(EXACT(#REF!,Condiciones!$B$3)))</f>
        <v>#REF!</v>
      </c>
      <c r="J33" s="6" t="s">
        <v>42</v>
      </c>
      <c r="K33" s="5" t="s">
        <v>85</v>
      </c>
    </row>
    <row r="34" spans="1:11" s="30" customFormat="1" ht="32" x14ac:dyDescent="0.2">
      <c r="A34" s="25">
        <v>33</v>
      </c>
      <c r="B34" s="25">
        <v>5</v>
      </c>
      <c r="C34" s="25">
        <v>1</v>
      </c>
      <c r="D34" s="26" t="s">
        <v>102</v>
      </c>
      <c r="E34" s="27">
        <v>1</v>
      </c>
      <c r="F34" s="28">
        <v>33</v>
      </c>
      <c r="G34" s="28">
        <v>33</v>
      </c>
      <c r="H34" s="28" t="e">
        <f>IF(ISBLANK(#REF!),"",NOT(EXACT(#REF!,Condiciones!$B$4)))</f>
        <v>#REF!</v>
      </c>
      <c r="I34" s="28" t="e">
        <f>IF(ISBLANK(#REF!),"",NOT(EXACT(#REF!,Condiciones!$B$3)))</f>
        <v>#REF!</v>
      </c>
      <c r="J34" s="32" t="s">
        <v>42</v>
      </c>
      <c r="K34" s="28" t="s">
        <v>86</v>
      </c>
    </row>
    <row r="35" spans="1:11" s="30" customFormat="1" ht="32" x14ac:dyDescent="0.2">
      <c r="A35" s="25">
        <v>34</v>
      </c>
      <c r="B35" s="25">
        <v>5</v>
      </c>
      <c r="C35" s="25">
        <v>2</v>
      </c>
      <c r="D35" s="26" t="s">
        <v>48</v>
      </c>
      <c r="E35" s="28">
        <v>5</v>
      </c>
      <c r="F35" s="28">
        <v>34</v>
      </c>
      <c r="G35" s="28">
        <v>34</v>
      </c>
      <c r="H35" s="28" t="e">
        <f>IF(ISBLANK(#REF!),"",NOT(EXACT(#REF!,Condiciones!$B$4)))</f>
        <v>#REF!</v>
      </c>
      <c r="I35" s="28" t="e">
        <f>IF(ISBLANK(#REF!),"",NOT(EXACT(#REF!,Condiciones!$B$3)))</f>
        <v>#REF!</v>
      </c>
      <c r="J35" s="32" t="s">
        <v>42</v>
      </c>
      <c r="K35" s="28"/>
    </row>
    <row r="36" spans="1:11" s="30" customFormat="1" ht="32" x14ac:dyDescent="0.2">
      <c r="A36" s="25">
        <v>35</v>
      </c>
      <c r="B36" s="25">
        <v>5</v>
      </c>
      <c r="C36" s="25">
        <v>3</v>
      </c>
      <c r="D36" s="26" t="s">
        <v>103</v>
      </c>
      <c r="E36" s="28" t="s">
        <v>80</v>
      </c>
      <c r="F36" s="28">
        <v>33</v>
      </c>
      <c r="G36" s="28">
        <v>33</v>
      </c>
      <c r="H36" s="28" t="e">
        <f>IF(ISBLANK(#REF!),"",NOT(EXACT(#REF!,Condiciones!$B$4)))</f>
        <v>#REF!</v>
      </c>
      <c r="I36" s="28" t="e">
        <f>IF(ISBLANK(#REF!),"",NOT(EXACT(#REF!,Condiciones!$B$3)))</f>
        <v>#REF!</v>
      </c>
      <c r="J36" s="32" t="s">
        <v>42</v>
      </c>
      <c r="K36" s="28" t="s">
        <v>87</v>
      </c>
    </row>
    <row r="37" spans="1:11" s="30" customFormat="1" ht="32" x14ac:dyDescent="0.2">
      <c r="A37" s="25">
        <v>36</v>
      </c>
      <c r="B37" s="25">
        <v>6</v>
      </c>
      <c r="C37" s="25">
        <v>1</v>
      </c>
      <c r="D37" s="26" t="s">
        <v>104</v>
      </c>
      <c r="E37" s="28" t="s">
        <v>81</v>
      </c>
      <c r="F37" s="28">
        <v>20</v>
      </c>
      <c r="G37" s="28">
        <v>20</v>
      </c>
      <c r="H37" s="28" t="e">
        <f>IF(ISBLANK(#REF!),"",NOT(EXACT(#REF!,Condiciones!$B$4)))</f>
        <v>#REF!</v>
      </c>
      <c r="I37" s="28" t="e">
        <f>IF(ISBLANK(#REF!),"",NOT(EXACT(#REF!,Condiciones!$B$3)))</f>
        <v>#REF!</v>
      </c>
      <c r="J37" s="32" t="s">
        <v>42</v>
      </c>
      <c r="K37" s="28" t="s">
        <v>88</v>
      </c>
    </row>
    <row r="38" spans="1:11" s="30" customFormat="1" ht="32" x14ac:dyDescent="0.2">
      <c r="A38" s="25">
        <v>37</v>
      </c>
      <c r="B38" s="25">
        <v>6</v>
      </c>
      <c r="C38" s="25">
        <v>2</v>
      </c>
      <c r="D38" s="26" t="s">
        <v>105</v>
      </c>
      <c r="E38" s="28" t="s">
        <v>89</v>
      </c>
      <c r="F38" s="28">
        <v>35</v>
      </c>
      <c r="G38" s="28">
        <v>35</v>
      </c>
      <c r="H38" s="28" t="e">
        <f>IF(ISBLANK(#REF!),"",NOT(EXACT(#REF!,Condiciones!$B$4)))</f>
        <v>#REF!</v>
      </c>
      <c r="I38" s="28" t="e">
        <f>IF(ISBLANK(#REF!),"",NOT(EXACT(#REF!,Condiciones!$B$3)))</f>
        <v>#REF!</v>
      </c>
      <c r="J38" s="32" t="s">
        <v>42</v>
      </c>
      <c r="K38" s="28" t="s">
        <v>114</v>
      </c>
    </row>
    <row r="39" spans="1:11" ht="32" x14ac:dyDescent="0.2">
      <c r="A39" s="4">
        <v>39</v>
      </c>
      <c r="B39" s="4">
        <v>6</v>
      </c>
      <c r="C39" s="4">
        <v>3</v>
      </c>
      <c r="D39" s="3" t="s">
        <v>64</v>
      </c>
      <c r="E39" s="5">
        <v>1</v>
      </c>
      <c r="F39" s="5">
        <v>25</v>
      </c>
      <c r="G39" s="5">
        <v>25</v>
      </c>
      <c r="H39" s="5" t="e">
        <f>IF(ISBLANK(#REF!),"",NOT(EXACT(#REF!,Condiciones!$B$4)))</f>
        <v>#REF!</v>
      </c>
      <c r="I39" s="5" t="e">
        <f>IF(ISBLANK(#REF!),"",NOT(EXACT(#REF!,Condiciones!$B$3)))</f>
        <v>#REF!</v>
      </c>
      <c r="J39" s="7" t="s">
        <v>42</v>
      </c>
      <c r="K39" s="5" t="s">
        <v>96</v>
      </c>
    </row>
    <row r="40" spans="1:11" ht="32" x14ac:dyDescent="0.2">
      <c r="A40" s="4">
        <v>40</v>
      </c>
      <c r="B40" s="4">
        <v>7</v>
      </c>
      <c r="C40" s="4">
        <v>1</v>
      </c>
      <c r="D40" s="3" t="s">
        <v>49</v>
      </c>
      <c r="E40" s="5" t="s">
        <v>90</v>
      </c>
      <c r="F40" s="5">
        <v>60</v>
      </c>
      <c r="G40" s="5">
        <v>60</v>
      </c>
      <c r="H40" s="5" t="e">
        <f>IF(ISBLANK(#REF!),"",NOT(EXACT(#REF!,Condiciones!$B$4)))</f>
        <v>#REF!</v>
      </c>
      <c r="I40" s="5" t="e">
        <f>IF(ISBLANK(#REF!),"",NOT(EXACT(#REF!,Condiciones!$B$3)))</f>
        <v>#REF!</v>
      </c>
      <c r="J40" s="7" t="s">
        <v>42</v>
      </c>
      <c r="K40" s="5" t="s">
        <v>91</v>
      </c>
    </row>
    <row r="41" spans="1:11" s="30" customFormat="1" ht="32" x14ac:dyDescent="0.2">
      <c r="A41" s="25">
        <v>41</v>
      </c>
      <c r="B41" s="25">
        <v>7</v>
      </c>
      <c r="C41" s="25">
        <v>2</v>
      </c>
      <c r="D41" s="26" t="s">
        <v>106</v>
      </c>
      <c r="E41" s="28" t="s">
        <v>90</v>
      </c>
      <c r="F41" s="28">
        <v>40</v>
      </c>
      <c r="G41" s="28">
        <v>40</v>
      </c>
      <c r="H41" s="28" t="e">
        <f>IF(ISBLANK(#REF!),"",NOT(EXACT(#REF!,Condiciones!$B$4)))</f>
        <v>#REF!</v>
      </c>
      <c r="I41" s="28" t="e">
        <f>IF(ISBLANK(#REF!),"",NOT(EXACT(#REF!,Condiciones!$B$3)))</f>
        <v>#REF!</v>
      </c>
      <c r="J41" s="32" t="s">
        <v>42</v>
      </c>
      <c r="K41" s="28"/>
    </row>
    <row r="42" spans="1:11" s="30" customFormat="1" ht="32" x14ac:dyDescent="0.2">
      <c r="A42" s="25">
        <v>42</v>
      </c>
      <c r="B42" s="25">
        <v>8</v>
      </c>
      <c r="C42" s="25">
        <v>1</v>
      </c>
      <c r="D42" s="26" t="s">
        <v>107</v>
      </c>
      <c r="E42" s="27">
        <v>0.4</v>
      </c>
      <c r="F42" s="28">
        <v>100</v>
      </c>
      <c r="G42" s="28">
        <v>100</v>
      </c>
      <c r="H42" s="28" t="e">
        <f>IF(ISBLANK(#REF!),"",NOT(EXACT(#REF!,Condiciones!$B$4)))</f>
        <v>#REF!</v>
      </c>
      <c r="I42" s="28" t="e">
        <f>IF(ISBLANK(#REF!),"",NOT(EXACT(#REF!,Condiciones!$B$3)))</f>
        <v>#REF!</v>
      </c>
      <c r="J42" s="32" t="s">
        <v>42</v>
      </c>
      <c r="K42" s="28" t="s">
        <v>115</v>
      </c>
    </row>
    <row r="43" spans="1:11" ht="32" x14ac:dyDescent="0.2">
      <c r="A43" s="4">
        <v>43</v>
      </c>
      <c r="B43" s="4">
        <v>9</v>
      </c>
      <c r="C43" s="4">
        <v>1</v>
      </c>
      <c r="D43" s="3" t="s">
        <v>50</v>
      </c>
      <c r="E43" s="13">
        <v>0.23400000000000001</v>
      </c>
      <c r="F43" s="5">
        <v>14</v>
      </c>
      <c r="G43" s="5">
        <v>14</v>
      </c>
      <c r="H43" s="5" t="e">
        <f>IF(ISBLANK(#REF!),"",NOT(EXACT(#REF!,Condiciones!$B$4)))</f>
        <v>#REF!</v>
      </c>
      <c r="I43" s="5" t="e">
        <f>IF(ISBLANK(#REF!),"",NOT(EXACT(#REF!,Condiciones!$B$3)))</f>
        <v>#REF!</v>
      </c>
      <c r="J43" s="7" t="s">
        <v>42</v>
      </c>
      <c r="K43" s="5" t="s">
        <v>92</v>
      </c>
    </row>
    <row r="44" spans="1:11" ht="32" x14ac:dyDescent="0.2">
      <c r="A44" s="4">
        <v>44</v>
      </c>
      <c r="B44" s="4">
        <v>9</v>
      </c>
      <c r="C44" s="4">
        <v>2</v>
      </c>
      <c r="D44" s="3" t="s">
        <v>112</v>
      </c>
      <c r="E44" s="13">
        <v>0.85709999999999997</v>
      </c>
      <c r="F44" s="5">
        <v>14</v>
      </c>
      <c r="G44" s="5">
        <v>14</v>
      </c>
      <c r="H44" s="5" t="e">
        <f>IF(ISBLANK(#REF!),"",NOT(EXACT(#REF!,Condiciones!$B$4)))</f>
        <v>#REF!</v>
      </c>
      <c r="I44" s="5" t="e">
        <f>IF(ISBLANK(#REF!),"",NOT(EXACT(#REF!,Condiciones!$B$3)))</f>
        <v>#REF!</v>
      </c>
      <c r="J44" s="7" t="s">
        <v>42</v>
      </c>
      <c r="K44" s="5"/>
    </row>
    <row r="45" spans="1:11" ht="32" x14ac:dyDescent="0.2">
      <c r="A45" s="4">
        <v>45</v>
      </c>
      <c r="B45" s="4">
        <v>9</v>
      </c>
      <c r="C45" s="4">
        <v>3</v>
      </c>
      <c r="D45" s="3" t="s">
        <v>51</v>
      </c>
      <c r="E45" s="5">
        <v>35</v>
      </c>
      <c r="F45" s="5">
        <v>10</v>
      </c>
      <c r="G45" s="5">
        <v>10</v>
      </c>
      <c r="H45" s="5" t="e">
        <f>IF(ISBLANK(#REF!),"",NOT(EXACT(#REF!,Condiciones!$B$4)))</f>
        <v>#REF!</v>
      </c>
      <c r="I45" s="5" t="e">
        <f>IF(ISBLANK(#REF!),"",NOT(EXACT(#REF!,Condiciones!$B$3)))</f>
        <v>#REF!</v>
      </c>
      <c r="J45" s="7" t="s">
        <v>42</v>
      </c>
      <c r="K45" s="5" t="s">
        <v>93</v>
      </c>
    </row>
    <row r="46" spans="1:11" ht="32" x14ac:dyDescent="0.2">
      <c r="A46" s="4">
        <v>46</v>
      </c>
      <c r="B46" s="4">
        <v>9</v>
      </c>
      <c r="C46" s="4">
        <v>4</v>
      </c>
      <c r="D46" s="3" t="s">
        <v>78</v>
      </c>
      <c r="E46" s="13">
        <v>0.41720000000000002</v>
      </c>
      <c r="F46" s="5">
        <v>18</v>
      </c>
      <c r="G46" s="5">
        <v>26</v>
      </c>
      <c r="H46" s="5" t="e">
        <f>IF(ISBLANK(#REF!),"",NOT(EXACT(#REF!,Condiciones!$B$4)))</f>
        <v>#REF!</v>
      </c>
      <c r="I46" s="5" t="e">
        <f>IF(ISBLANK(#REF!),"",NOT(EXACT(#REF!,Condiciones!$B$3)))</f>
        <v>#REF!</v>
      </c>
      <c r="J46" s="7" t="s">
        <v>42</v>
      </c>
      <c r="K46" s="5"/>
    </row>
    <row r="47" spans="1:11" ht="32" x14ac:dyDescent="0.2">
      <c r="A47" s="4">
        <v>47</v>
      </c>
      <c r="B47" s="4">
        <v>9</v>
      </c>
      <c r="C47" s="4">
        <v>5</v>
      </c>
      <c r="D47" s="3" t="s">
        <v>113</v>
      </c>
      <c r="E47" s="13">
        <v>0.68420000000000003</v>
      </c>
      <c r="F47" s="5">
        <v>12</v>
      </c>
      <c r="G47" s="5">
        <v>14</v>
      </c>
      <c r="H47" s="5" t="e">
        <f>IF(ISBLANK(#REF!),"",NOT(EXACT(#REF!,Condiciones!$B$4)))</f>
        <v>#REF!</v>
      </c>
      <c r="I47" s="5" t="e">
        <f>IF(ISBLANK(#REF!),"",NOT(EXACT(#REF!,Condiciones!$B$3)))</f>
        <v>#REF!</v>
      </c>
      <c r="J47" s="7" t="s">
        <v>42</v>
      </c>
      <c r="K47" s="5"/>
    </row>
    <row r="48" spans="1:11" s="11" customFormat="1" ht="32" x14ac:dyDescent="0.2">
      <c r="A48" s="4">
        <v>48</v>
      </c>
      <c r="B48" s="4">
        <v>9</v>
      </c>
      <c r="C48" s="4">
        <v>6</v>
      </c>
      <c r="D48" s="3" t="s">
        <v>52</v>
      </c>
      <c r="E48" s="13" t="s">
        <v>94</v>
      </c>
      <c r="F48" s="5"/>
      <c r="G48" s="5">
        <v>0</v>
      </c>
      <c r="H48" s="5" t="e">
        <f>IF(ISBLANK(#REF!),"",NOT(EXACT(#REF!,Condiciones!$B$4)))</f>
        <v>#REF!</v>
      </c>
      <c r="I48" s="5" t="e">
        <f>IF(ISBLANK(#REF!),"",NOT(EXACT(#REF!,Condiciones!$B$3)))</f>
        <v>#REF!</v>
      </c>
      <c r="J48" s="7" t="s">
        <v>40</v>
      </c>
      <c r="K48" s="5"/>
    </row>
    <row r="49" spans="1:11" ht="32" x14ac:dyDescent="0.2">
      <c r="A49" s="4">
        <v>49</v>
      </c>
      <c r="B49" s="4">
        <v>9</v>
      </c>
      <c r="C49" s="4">
        <v>7</v>
      </c>
      <c r="D49" s="3" t="s">
        <v>65</v>
      </c>
      <c r="E49" s="12">
        <v>1</v>
      </c>
      <c r="F49" s="5">
        <v>18</v>
      </c>
      <c r="G49" s="5">
        <v>22</v>
      </c>
      <c r="H49" s="5" t="e">
        <f>IF(ISBLANK(#REF!),"",NOT(EXACT(#REF!,Condiciones!$B$4)))</f>
        <v>#REF!</v>
      </c>
      <c r="I49" s="5" t="e">
        <f>IF(ISBLANK(#REF!),"",NOT(EXACT(#REF!,Condiciones!$B$3)))</f>
        <v>#REF!</v>
      </c>
      <c r="J49" s="7" t="s">
        <v>42</v>
      </c>
      <c r="K49" s="5"/>
    </row>
    <row r="50" spans="1:11" ht="32" x14ac:dyDescent="0.2">
      <c r="A50" s="4">
        <v>50</v>
      </c>
      <c r="B50" s="4">
        <v>10</v>
      </c>
      <c r="C50" s="4">
        <v>1</v>
      </c>
      <c r="D50" s="3" t="s">
        <v>53</v>
      </c>
      <c r="E50" s="5">
        <v>4</v>
      </c>
      <c r="F50" s="5">
        <v>25</v>
      </c>
      <c r="G50" s="5">
        <v>25</v>
      </c>
      <c r="H50" s="5" t="e">
        <f>IF(ISBLANK(#REF!),"",NOT(EXACT(#REF!,Condiciones!$B$4)))</f>
        <v>#REF!</v>
      </c>
      <c r="I50" s="5" t="e">
        <f>IF(ISBLANK(#REF!),"",NOT(EXACT(#REF!,Condiciones!$B$3)))</f>
        <v>#REF!</v>
      </c>
      <c r="J50" s="7" t="s">
        <v>42</v>
      </c>
      <c r="K50" s="5"/>
    </row>
    <row r="51" spans="1:11" ht="32" x14ac:dyDescent="0.2">
      <c r="A51" s="4">
        <v>51</v>
      </c>
      <c r="B51" s="4">
        <v>10</v>
      </c>
      <c r="C51" s="4">
        <v>2</v>
      </c>
      <c r="D51" s="3" t="s">
        <v>54</v>
      </c>
      <c r="E51" s="5">
        <v>2</v>
      </c>
      <c r="F51" s="5">
        <v>25</v>
      </c>
      <c r="G51" s="5">
        <v>25</v>
      </c>
      <c r="H51" s="5" t="e">
        <f>IF(ISBLANK(#REF!),"",NOT(EXACT(#REF!,Condiciones!$B$4)))</f>
        <v>#REF!</v>
      </c>
      <c r="I51" s="5" t="e">
        <f>IF(ISBLANK(#REF!),"",NOT(EXACT(#REF!,Condiciones!$B$3)))</f>
        <v>#REF!</v>
      </c>
      <c r="J51" s="7" t="s">
        <v>42</v>
      </c>
      <c r="K51" s="5" t="s">
        <v>95</v>
      </c>
    </row>
    <row r="52" spans="1:11" ht="32" x14ac:dyDescent="0.2">
      <c r="A52" s="4">
        <v>52</v>
      </c>
      <c r="B52" s="4">
        <v>10</v>
      </c>
      <c r="C52" s="4">
        <v>3</v>
      </c>
      <c r="D52" s="3" t="s">
        <v>55</v>
      </c>
      <c r="E52" s="12">
        <v>1</v>
      </c>
      <c r="F52" s="5">
        <v>30</v>
      </c>
      <c r="G52" s="5">
        <v>30</v>
      </c>
      <c r="H52" s="5" t="e">
        <f>IF(ISBLANK(#REF!),"",NOT(EXACT(#REF!,Condiciones!$B$4)))</f>
        <v>#REF!</v>
      </c>
      <c r="I52" s="5" t="e">
        <f>IF(ISBLANK(#REF!),"",NOT(EXACT(#REF!,Condiciones!$B$3)))</f>
        <v>#REF!</v>
      </c>
      <c r="J52" s="7" t="s">
        <v>42</v>
      </c>
      <c r="K52" s="5"/>
    </row>
    <row r="53" spans="1:11" ht="32" x14ac:dyDescent="0.2">
      <c r="A53" s="4">
        <v>53</v>
      </c>
      <c r="B53" s="4">
        <v>10</v>
      </c>
      <c r="C53" s="4">
        <v>4</v>
      </c>
      <c r="D53" s="3" t="s">
        <v>56</v>
      </c>
      <c r="E53" s="5">
        <v>5</v>
      </c>
      <c r="F53" s="5">
        <v>20</v>
      </c>
      <c r="G53" s="5">
        <v>20</v>
      </c>
      <c r="H53" s="5" t="e">
        <f>IF(ISBLANK(#REF!),"",NOT(EXACT(#REF!,Condiciones!$B$4)))</f>
        <v>#REF!</v>
      </c>
      <c r="I53" s="5" t="e">
        <f>IF(ISBLANK(#REF!),"",NOT(EXACT(#REF!,Condiciones!$B$3)))</f>
        <v>#REF!</v>
      </c>
      <c r="J53" s="7" t="s">
        <v>42</v>
      </c>
      <c r="K53" s="5"/>
    </row>
    <row r="54" spans="1:11" x14ac:dyDescent="0.2">
      <c r="F54" s="5">
        <f>SUM(F2:F16)</f>
        <v>100</v>
      </c>
      <c r="G54" s="5">
        <f>SUM(G2:G16)</f>
        <v>100</v>
      </c>
      <c r="J54" s="7"/>
      <c r="K54" s="5"/>
    </row>
    <row r="55" spans="1:11" x14ac:dyDescent="0.2">
      <c r="E55" s="21" t="s">
        <v>62</v>
      </c>
      <c r="F55" s="22"/>
      <c r="G55" s="22"/>
      <c r="J55" s="7"/>
      <c r="K55" s="5"/>
    </row>
    <row r="56" spans="1:11" x14ac:dyDescent="0.2">
      <c r="E56" s="5" t="s">
        <v>13</v>
      </c>
      <c r="F56" s="5" t="s">
        <v>40</v>
      </c>
      <c r="G56" s="5" t="s">
        <v>41</v>
      </c>
    </row>
    <row r="57" spans="1:11" x14ac:dyDescent="0.2">
      <c r="A57" s="2"/>
      <c r="B57" s="2"/>
      <c r="C57" s="2"/>
      <c r="E57" s="5">
        <v>1</v>
      </c>
      <c r="F57" s="5">
        <f>SUMIF(B:B,Suma_Ponderaciones[[#This Row],[Capítulo]],F:F)</f>
        <v>100</v>
      </c>
      <c r="G57" s="5">
        <f>SUMIF(B:B,Suma_Ponderaciones[[#This Row],[Capítulo]],G:G)</f>
        <v>100</v>
      </c>
    </row>
    <row r="58" spans="1:11" x14ac:dyDescent="0.2">
      <c r="A58" s="2"/>
      <c r="B58" s="2"/>
      <c r="C58" s="2"/>
      <c r="E58" s="5">
        <v>2</v>
      </c>
      <c r="F58" s="5">
        <f>SUMIF(B:B,Suma_Ponderaciones[[#This Row],[Capítulo]],F:F)</f>
        <v>100</v>
      </c>
      <c r="G58" s="5">
        <f>SUMIF(B:B,Suma_Ponderaciones[[#This Row],[Capítulo]],G:G)</f>
        <v>100</v>
      </c>
    </row>
    <row r="59" spans="1:11" x14ac:dyDescent="0.2">
      <c r="E59" s="5">
        <v>3</v>
      </c>
      <c r="F59" s="5">
        <f>SUMIF(B:B,Suma_Ponderaciones[[#This Row],[Capítulo]],F:F)</f>
        <v>100</v>
      </c>
      <c r="G59" s="5">
        <f>SUMIF(B:B,Suma_Ponderaciones[[#This Row],[Capítulo]],G:G)</f>
        <v>100</v>
      </c>
    </row>
    <row r="60" spans="1:11" x14ac:dyDescent="0.2">
      <c r="E60" s="5">
        <v>4</v>
      </c>
      <c r="F60" s="5">
        <f>SUMIF(B:B,Suma_Ponderaciones[[#This Row],[Capítulo]],F:F)</f>
        <v>100</v>
      </c>
      <c r="G60" s="5">
        <f>SUMIF(B:B,Suma_Ponderaciones[[#This Row],[Capítulo]],G:G)</f>
        <v>100</v>
      </c>
    </row>
    <row r="61" spans="1:11" x14ac:dyDescent="0.2">
      <c r="E61" s="5">
        <v>5</v>
      </c>
      <c r="F61" s="5">
        <f>SUMIF(B:B,Suma_Ponderaciones[[#This Row],[Capítulo]],F:F)</f>
        <v>100</v>
      </c>
      <c r="G61" s="5">
        <f>SUMIF(B:B,Suma_Ponderaciones[[#This Row],[Capítulo]],G:G)</f>
        <v>100</v>
      </c>
    </row>
    <row r="62" spans="1:11" x14ac:dyDescent="0.2">
      <c r="E62" s="5">
        <v>6</v>
      </c>
      <c r="F62" s="5">
        <f>SUMIF(B:B,Suma_Ponderaciones[[#This Row],[Capítulo]],F:F)</f>
        <v>80</v>
      </c>
      <c r="G62" s="5">
        <f>SUMIF(B:B,Suma_Ponderaciones[[#This Row],[Capítulo]],G:G)</f>
        <v>80</v>
      </c>
    </row>
    <row r="63" spans="1:11" x14ac:dyDescent="0.2">
      <c r="E63" s="5">
        <v>7</v>
      </c>
      <c r="F63" s="5">
        <f>SUMIF(B:B,Suma_Ponderaciones[[#This Row],[Capítulo]],F:F)</f>
        <v>100</v>
      </c>
      <c r="G63" s="5">
        <f>SUMIF(B:B,Suma_Ponderaciones[[#This Row],[Capítulo]],G:G)</f>
        <v>100</v>
      </c>
    </row>
    <row r="64" spans="1:11" x14ac:dyDescent="0.2">
      <c r="E64" s="5">
        <v>8</v>
      </c>
      <c r="F64" s="5">
        <f>SUMIF(B:B,Suma_Ponderaciones[[#This Row],[Capítulo]],F:F)</f>
        <v>100</v>
      </c>
      <c r="G64" s="5">
        <f>SUMIF(B:B,Suma_Ponderaciones[[#This Row],[Capítulo]],G:G)</f>
        <v>100</v>
      </c>
    </row>
    <row r="65" spans="5:7" x14ac:dyDescent="0.2">
      <c r="E65" s="5">
        <v>9</v>
      </c>
      <c r="F65" s="5">
        <f>SUMIF(B:B,Suma_Ponderaciones[[#This Row],[Capítulo]],F:F)</f>
        <v>86</v>
      </c>
      <c r="G65" s="5">
        <f>SUMIF(B:B,Suma_Ponderaciones[[#This Row],[Capítulo]],G:G)</f>
        <v>100</v>
      </c>
    </row>
    <row r="66" spans="5:7" x14ac:dyDescent="0.2">
      <c r="E66" s="5">
        <v>10</v>
      </c>
      <c r="F66" s="5">
        <f>SUMIF(B:B,Suma_Ponderaciones[[#This Row],[Capítulo]],F:F)</f>
        <v>100</v>
      </c>
      <c r="G66" s="5">
        <f>SUMIF(B:B,Suma_Ponderaciones[[#This Row],[Capítulo]],G:G)</f>
        <v>100</v>
      </c>
    </row>
  </sheetData>
  <mergeCells count="1">
    <mergeCell ref="E55:G55"/>
  </mergeCells>
  <pageMargins left="0.7" right="0.7" top="0.75" bottom="0.75" header="0.3" footer="0.3"/>
  <pageSetup orientation="portrait" r:id="rId1"/>
  <tableParts count="2">
    <tablePart r:id="rId2"/>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Condiciones!$B$3:$B$5</xm:f>
          </x14:formula1>
          <xm:sqref>J2:J53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workbookViewId="0">
      <selection activeCell="F15" sqref="F15"/>
    </sheetView>
  </sheetViews>
  <sheetFormatPr baseColWidth="10" defaultRowHeight="15" x14ac:dyDescent="0.2"/>
  <sheetData>
    <row r="1" spans="1:2" x14ac:dyDescent="0.2">
      <c r="A1" s="23" t="s">
        <v>61</v>
      </c>
      <c r="B1" s="24"/>
    </row>
    <row r="2" spans="1:2" x14ac:dyDescent="0.2">
      <c r="A2" t="s">
        <v>59</v>
      </c>
      <c r="B2" t="s">
        <v>60</v>
      </c>
    </row>
    <row r="3" spans="1:2" x14ac:dyDescent="0.2">
      <c r="A3">
        <v>1</v>
      </c>
      <c r="B3" t="s">
        <v>40</v>
      </c>
    </row>
    <row r="4" spans="1:2" x14ac:dyDescent="0.2">
      <c r="A4">
        <v>2</v>
      </c>
      <c r="B4" t="s">
        <v>41</v>
      </c>
    </row>
    <row r="5" spans="1:2" x14ac:dyDescent="0.2">
      <c r="A5">
        <v>3</v>
      </c>
      <c r="B5" t="s">
        <v>42</v>
      </c>
    </row>
  </sheetData>
  <mergeCells count="1">
    <mergeCell ref="A1:B1"/>
  </mergeCell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3</vt:i4>
      </vt:variant>
    </vt:vector>
  </HeadingPairs>
  <TitlesOfParts>
    <vt:vector size="3" baseType="lpstr">
      <vt:lpstr>Capítulos</vt:lpstr>
      <vt:lpstr>Indicadores</vt:lpstr>
      <vt:lpstr>Condiciones</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GERARDO SG</dc:creator>
  <cp:lastModifiedBy>Microsoft Office User</cp:lastModifiedBy>
  <dcterms:created xsi:type="dcterms:W3CDTF">2021-10-05T15:11:42Z</dcterms:created>
  <dcterms:modified xsi:type="dcterms:W3CDTF">2023-05-02T19:06:43Z</dcterms:modified>
</cp:coreProperties>
</file>